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1300" windowHeight="6500" activeTab="0"/>
  </bookViews>
  <sheets>
    <sheet name="PlayersTeamsScores" sheetId="1" r:id="rId1"/>
    <sheet name="Individual" sheetId="2" r:id="rId2"/>
    <sheet name="TEAM" sheetId="3" r:id="rId3"/>
  </sheets>
  <definedNames>
    <definedName name="_xlnm.Print_Area" localSheetId="0">'PlayersTeamsScores'!$AH$1:$AJ$3</definedName>
    <definedName name="Z_518DA4C0_E3C7_11D2_95B6_444553540000_.wvu.PrintArea" localSheetId="0" hidden="1">'PlayersTeamsScores'!$Z$189:$AL$194</definedName>
  </definedNames>
  <calcPr fullCalcOnLoad="1"/>
</workbook>
</file>

<file path=xl/sharedStrings.xml><?xml version="1.0" encoding="utf-8"?>
<sst xmlns="http://schemas.openxmlformats.org/spreadsheetml/2006/main" count="535" uniqueCount="197">
  <si>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</si>
  <si>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</si>
  <si>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</si>
  <si>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</si>
  <si>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</si>
  <si>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</si>
  <si>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</si>
  <si>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</si>
  <si>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</si>
  <si>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</si>
  <si>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</si>
  <si>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</si>
  <si>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</si>
  <si>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</si>
  <si>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</si>
  <si>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</si>
  <si>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</si>
  <si>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</si>
  <si>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</si>
  <si>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</si>
  <si>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</si>
  <si>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</si>
  <si>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</si>
  <si>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</si>
  <si>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</si>
  <si>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</si>
  <si>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</si>
  <si>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</si>
  <si>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</si>
  <si>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</si>
  <si>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</si>
  <si>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For WD or DQ, enter WD or DQ in hole 18</t>
  </si>
  <si>
    <t>K. Tremper</t>
  </si>
  <si>
    <t>AN</t>
  </si>
  <si>
    <t>AE</t>
  </si>
  <si>
    <t>BE</t>
  </si>
  <si>
    <t>GBP</t>
  </si>
  <si>
    <t>KT</t>
  </si>
  <si>
    <t>RC</t>
  </si>
  <si>
    <t>RH</t>
  </si>
  <si>
    <t>wd</t>
  </si>
  <si>
    <t>Men. Falls</t>
  </si>
  <si>
    <t>Denmark</t>
  </si>
  <si>
    <t>BC</t>
  </si>
  <si>
    <t>Kimberly</t>
  </si>
  <si>
    <t>MF</t>
  </si>
  <si>
    <t>Oconto</t>
  </si>
  <si>
    <t>OC</t>
  </si>
  <si>
    <t>Seymour</t>
  </si>
  <si>
    <t>SEY</t>
  </si>
  <si>
    <t>Shawano</t>
  </si>
  <si>
    <t>GBSW</t>
  </si>
  <si>
    <t>SHB</t>
  </si>
  <si>
    <t>SCORE</t>
  </si>
  <si>
    <t>1) When all players have finished their round, highlight columns A-C, click on Data on the toolbar, click on Sort,</t>
  </si>
  <si>
    <t>change the drop down menu to column "Score", be sure Ascending order is checked and hit OK</t>
  </si>
  <si>
    <t>2) This will give you the results off all players having competed from the medalist up.</t>
  </si>
  <si>
    <t xml:space="preserve">When all scores are in, highlight Columns A &amp; B.  Then click data and sort </t>
  </si>
  <si>
    <t>by score.  This will give us our winners.</t>
  </si>
  <si>
    <t>Sorting team scores:</t>
  </si>
  <si>
    <t>Medalists:</t>
  </si>
  <si>
    <t>Rel to Par</t>
  </si>
  <si>
    <t xml:space="preserve"> </t>
  </si>
  <si>
    <t xml:space="preserve">  </t>
  </si>
  <si>
    <t>B. East</t>
  </si>
  <si>
    <t>A. North</t>
  </si>
  <si>
    <t>Tosa East</t>
  </si>
  <si>
    <t>B. Central</t>
  </si>
  <si>
    <t>SN</t>
  </si>
  <si>
    <t>C. Baumann</t>
  </si>
  <si>
    <t>DN</t>
  </si>
  <si>
    <t>A. East</t>
  </si>
  <si>
    <t>D.S.H.A</t>
  </si>
  <si>
    <t>Kewaskum</t>
  </si>
  <si>
    <t>Sheboygan</t>
  </si>
  <si>
    <t>S. Wolleman</t>
  </si>
  <si>
    <t>Z. Jones</t>
  </si>
  <si>
    <t>M. Lippold</t>
  </si>
  <si>
    <t>M. Daul</t>
  </si>
  <si>
    <t>E. Hockers</t>
  </si>
  <si>
    <t>ex</t>
  </si>
  <si>
    <t>Z. Vang</t>
  </si>
  <si>
    <t>A. Wierzbach</t>
  </si>
  <si>
    <t>A. Laurino</t>
  </si>
  <si>
    <t>K. McChesney</t>
  </si>
  <si>
    <t>H. Van Eperen</t>
  </si>
  <si>
    <t>L. Torres</t>
  </si>
  <si>
    <t>L. Wilde</t>
  </si>
  <si>
    <t>D. Duarte</t>
  </si>
  <si>
    <t>E. Eutsey</t>
  </si>
  <si>
    <t>B. Simpson</t>
  </si>
  <si>
    <t>B. Kempen</t>
  </si>
  <si>
    <t>A. Moder</t>
  </si>
  <si>
    <t>DS</t>
  </si>
  <si>
    <t xml:space="preserve">GBS </t>
  </si>
  <si>
    <t>Kim</t>
  </si>
  <si>
    <t>Kew</t>
  </si>
  <si>
    <t>SHA</t>
  </si>
  <si>
    <t>TE</t>
  </si>
  <si>
    <t>M. Scrobel</t>
  </si>
  <si>
    <t>J. Gruber</t>
  </si>
  <si>
    <t>M. Richards</t>
  </si>
  <si>
    <t>H. Barbee</t>
  </si>
  <si>
    <t>2013 Terror Invite</t>
  </si>
  <si>
    <t>Winagamie Golf Cours 9/21/13</t>
  </si>
  <si>
    <t>A. West</t>
  </si>
  <si>
    <t>R. Reichardt</t>
  </si>
  <si>
    <t>L. Jacques</t>
  </si>
  <si>
    <t>M. Lemons</t>
  </si>
  <si>
    <t>A. Guzman</t>
  </si>
  <si>
    <t>M.Schneider</t>
  </si>
  <si>
    <t>O. Robinson</t>
  </si>
  <si>
    <t>L. Hidde</t>
  </si>
  <si>
    <t>S. Maule</t>
  </si>
  <si>
    <t>K. Krause</t>
  </si>
  <si>
    <t>T. Verhyen</t>
  </si>
  <si>
    <t>AW</t>
  </si>
  <si>
    <t>E. Pritzl</t>
  </si>
  <si>
    <t>M. Rigstad</t>
  </si>
  <si>
    <t>C. Siamof</t>
  </si>
  <si>
    <t>K. Hartman</t>
  </si>
  <si>
    <t>N. Galang</t>
  </si>
  <si>
    <t>P. Altenbach</t>
  </si>
  <si>
    <t>M. McCann</t>
  </si>
  <si>
    <t>C. Denton</t>
  </si>
  <si>
    <t>M. Carney</t>
  </si>
  <si>
    <t>L. Hansen</t>
  </si>
  <si>
    <t>L. Bielinski</t>
  </si>
  <si>
    <t>T. Vogel</t>
  </si>
  <si>
    <t>Franklin</t>
  </si>
  <si>
    <t>FRA</t>
  </si>
  <si>
    <t>GB Preble</t>
  </si>
  <si>
    <t>H. Braun</t>
  </si>
  <si>
    <t>K. Hacker</t>
  </si>
  <si>
    <t>Racine Case</t>
  </si>
  <si>
    <t>Racine Horlick</t>
  </si>
  <si>
    <t>Racine Park</t>
  </si>
  <si>
    <t>RP</t>
  </si>
  <si>
    <t>M. Hessil</t>
  </si>
  <si>
    <t>Kaitlin Bowe</t>
  </si>
  <si>
    <t>Kristen Bowe</t>
  </si>
  <si>
    <t>F. Krause</t>
  </si>
  <si>
    <t>T.Scot</t>
  </si>
  <si>
    <t>D. Kerrigan</t>
  </si>
  <si>
    <t>E. Cram</t>
  </si>
  <si>
    <t>S. Moerchen</t>
  </si>
  <si>
    <t>L. Kuhagen</t>
  </si>
  <si>
    <t>T. Capodarco</t>
  </si>
  <si>
    <t>H. May</t>
  </si>
  <si>
    <t>S. Champion</t>
  </si>
  <si>
    <t>M. Lange</t>
  </si>
  <si>
    <t>J. Skenadore-King</t>
  </si>
  <si>
    <t>A. Worachek</t>
  </si>
  <si>
    <t>G. Dunn</t>
  </si>
  <si>
    <t>T. Moon</t>
  </si>
  <si>
    <t>An. Borowski</t>
  </si>
  <si>
    <t>Al. Borowski</t>
  </si>
  <si>
    <t>E. Nordling</t>
  </si>
  <si>
    <t>S. Schreck</t>
  </si>
  <si>
    <t>E. Besler</t>
  </si>
  <si>
    <t>M. Keyes</t>
  </si>
  <si>
    <t>S. Organ</t>
  </si>
  <si>
    <t>E. Gral</t>
  </si>
  <si>
    <t>H. Reynolds</t>
  </si>
  <si>
    <t>S. Onesti</t>
  </si>
  <si>
    <t>A. Wegner</t>
  </si>
  <si>
    <t>K. Warpinski</t>
  </si>
  <si>
    <t>M. Ryan</t>
  </si>
  <si>
    <t>T. Christopherson</t>
  </si>
  <si>
    <t>L. Shawhan</t>
  </si>
  <si>
    <t>K. Milestone</t>
  </si>
  <si>
    <t>R. Birdsall</t>
  </si>
  <si>
    <t>R. Brunner</t>
  </si>
  <si>
    <t>B. Glennon</t>
  </si>
  <si>
    <t>H. Friedrich</t>
  </si>
  <si>
    <t>K. Riekkoff</t>
  </si>
  <si>
    <t>A. Schneider</t>
  </si>
  <si>
    <t>K. James</t>
  </si>
  <si>
    <t>T. Rudie</t>
  </si>
  <si>
    <t>A. Matson</t>
  </si>
  <si>
    <t>S. Scolaro</t>
  </si>
  <si>
    <t>A. Anderson</t>
  </si>
  <si>
    <t>M. Keller</t>
  </si>
  <si>
    <t>K. Kirchberger</t>
  </si>
  <si>
    <t>A. Ottens</t>
  </si>
  <si>
    <t>B. Rettler</t>
  </si>
  <si>
    <t>H. Schmit</t>
  </si>
  <si>
    <t>J. Beck</t>
  </si>
  <si>
    <t>E. Smith</t>
  </si>
  <si>
    <t>C. Knueppel</t>
  </si>
  <si>
    <t>R. Wilber</t>
  </si>
  <si>
    <t>B. Blaney</t>
  </si>
  <si>
    <t>e. Oberst</t>
  </si>
  <si>
    <t>O. Kapheim</t>
  </si>
  <si>
    <t>C. Schmit</t>
  </si>
  <si>
    <t>M. Neumeier</t>
  </si>
  <si>
    <t>L. Burkholder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</si>
</sst>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 locked="0"/>
    </xf>
    <xf numFmtId="0" fontId="5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 locked="0"/>
    </xf>
    <xf numFmtId="0" fontId="4" fillId="0" borderId="10" xfId="0" applyNumberFormat="1" applyFont="1" applyBorder="1" applyAlignment="1" applyProtection="1">
      <alignment/>
      <protection hidden="1" locked="0"/>
    </xf>
    <xf numFmtId="0" fontId="5" fillId="0" borderId="10" xfId="0" applyNumberFormat="1" applyFont="1" applyBorder="1" applyAlignment="1" applyProtection="1">
      <alignment horizontal="right"/>
      <protection hidden="1"/>
    </xf>
    <xf numFmtId="0" fontId="6" fillId="0" borderId="10" xfId="0" applyNumberFormat="1" applyFont="1" applyBorder="1" applyAlignment="1" applyProtection="1">
      <alignment horizontal="right"/>
      <protection hidden="1"/>
    </xf>
    <xf numFmtId="0" fontId="4" fillId="0" borderId="11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6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right"/>
      <protection hidden="1"/>
    </xf>
    <xf numFmtId="0" fontId="2" fillId="0" borderId="13" xfId="0" applyNumberFormat="1" applyFont="1" applyBorder="1" applyAlignment="1" applyProtection="1">
      <alignment/>
      <protection hidden="1"/>
    </xf>
    <xf numFmtId="0" fontId="2" fillId="0" borderId="13" xfId="0" applyNumberFormat="1" applyFont="1" applyBorder="1" applyAlignment="1" applyProtection="1">
      <alignment/>
      <protection hidden="1" locked="0"/>
    </xf>
    <xf numFmtId="0" fontId="5" fillId="0" borderId="13" xfId="0" applyNumberFormat="1" applyFont="1" applyBorder="1" applyAlignment="1" applyProtection="1">
      <alignment horizontal="right"/>
      <protection hidden="1"/>
    </xf>
    <xf numFmtId="0" fontId="2" fillId="0" borderId="13" xfId="0" applyNumberFormat="1" applyFont="1" applyBorder="1" applyAlignment="1" applyProtection="1">
      <alignment horizontal="right"/>
      <protection hidden="1" locked="0"/>
    </xf>
    <xf numFmtId="0" fontId="6" fillId="0" borderId="14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/>
      <protection hidden="1"/>
    </xf>
    <xf numFmtId="0" fontId="5" fillId="0" borderId="15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 horizontal="right"/>
      <protection hidden="1"/>
    </xf>
    <xf numFmtId="0" fontId="6" fillId="0" borderId="15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/>
      <protection hidden="1" locked="0"/>
    </xf>
    <xf numFmtId="0" fontId="7" fillId="0" borderId="16" xfId="0" applyNumberFormat="1" applyFont="1" applyBorder="1" applyAlignment="1" applyProtection="1">
      <alignment/>
      <protection hidden="1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6" fillId="0" borderId="16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4" fillId="0" borderId="0" xfId="0" applyNumberFormat="1" applyFont="1" applyAlignment="1" applyProtection="1">
      <alignment/>
      <protection hidden="1" locked="0"/>
    </xf>
    <xf numFmtId="0" fontId="1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 locked="0"/>
    </xf>
    <xf numFmtId="0" fontId="3" fillId="0" borderId="11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7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hidden="1"/>
    </xf>
    <xf numFmtId="0" fontId="17" fillId="0" borderId="0" xfId="0" applyNumberFormat="1" applyFont="1" applyAlignment="1" applyProtection="1">
      <alignment wrapText="1"/>
      <protection hidden="1" locked="0"/>
    </xf>
    <xf numFmtId="0" fontId="17" fillId="0" borderId="0" xfId="0" applyNumberFormat="1" applyFont="1" applyBorder="1" applyAlignment="1" applyProtection="1">
      <alignment wrapText="1"/>
      <protection hidden="1" locked="0"/>
    </xf>
    <xf numFmtId="165" fontId="2" fillId="0" borderId="0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1" fillId="0" borderId="11" xfId="0" applyNumberFormat="1" applyFont="1" applyBorder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16" fillId="0" borderId="0" xfId="0" applyNumberFormat="1" applyFont="1" applyAlignment="1" applyProtection="1">
      <alignment horizontal="right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5" fontId="2" fillId="0" borderId="15" xfId="0" applyNumberFormat="1" applyFont="1" applyBorder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 hidden="1"/>
    </xf>
    <xf numFmtId="165" fontId="10" fillId="0" borderId="0" xfId="0" applyNumberFormat="1" applyFont="1" applyAlignment="1" applyProtection="1">
      <alignment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8" fillId="0" borderId="19" xfId="0" applyNumberFormat="1" applyFont="1" applyBorder="1" applyAlignment="1" applyProtection="1">
      <alignment horizontal="center"/>
      <protection hidden="1"/>
    </xf>
    <xf numFmtId="165" fontId="8" fillId="0" borderId="20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Alignment="1" applyProtection="1">
      <alignment/>
      <protection hidden="1"/>
    </xf>
    <xf numFmtId="165" fontId="9" fillId="0" borderId="21" xfId="0" applyNumberFormat="1" applyFont="1" applyBorder="1" applyAlignment="1" applyProtection="1">
      <alignment horizontal="right"/>
      <protection hidden="1"/>
    </xf>
    <xf numFmtId="165" fontId="9" fillId="0" borderId="22" xfId="0" applyNumberFormat="1" applyFont="1" applyBorder="1" applyAlignment="1" applyProtection="1">
      <alignment horizontal="center"/>
      <protection hidden="1"/>
    </xf>
    <xf numFmtId="165" fontId="9" fillId="0" borderId="23" xfId="0" applyNumberFormat="1" applyFont="1" applyBorder="1" applyAlignment="1" applyProtection="1">
      <alignment horizontal="center"/>
      <protection hidden="1"/>
    </xf>
    <xf numFmtId="165" fontId="9" fillId="0" borderId="24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/>
      <protection hidden="1"/>
    </xf>
    <xf numFmtId="165" fontId="9" fillId="0" borderId="25" xfId="0" applyNumberFormat="1" applyFont="1" applyBorder="1" applyAlignment="1" applyProtection="1">
      <alignment horizontal="right"/>
      <protection hidden="1"/>
    </xf>
    <xf numFmtId="165" fontId="9" fillId="0" borderId="26" xfId="0" applyNumberFormat="1" applyFont="1" applyBorder="1" applyAlignment="1" applyProtection="1">
      <alignment horizontal="center"/>
      <protection hidden="1"/>
    </xf>
    <xf numFmtId="165" fontId="9" fillId="0" borderId="27" xfId="0" applyNumberFormat="1" applyFont="1" applyBorder="1" applyAlignment="1" applyProtection="1">
      <alignment horizontal="center"/>
      <protection hidden="1"/>
    </xf>
    <xf numFmtId="165" fontId="2" fillId="0" borderId="26" xfId="0" applyNumberFormat="1" applyFont="1" applyBorder="1" applyAlignment="1" applyProtection="1">
      <alignment horizontal="center"/>
      <protection hidden="1"/>
    </xf>
    <xf numFmtId="165" fontId="8" fillId="0" borderId="26" xfId="0" applyNumberFormat="1" applyFont="1" applyBorder="1" applyAlignment="1" applyProtection="1">
      <alignment horizontal="center"/>
      <protection hidden="1"/>
    </xf>
    <xf numFmtId="165" fontId="8" fillId="0" borderId="27" xfId="0" applyNumberFormat="1" applyFont="1" applyBorder="1" applyAlignment="1" applyProtection="1">
      <alignment horizontal="center"/>
      <protection hidden="1"/>
    </xf>
    <xf numFmtId="165" fontId="10" fillId="0" borderId="26" xfId="0" applyNumberFormat="1" applyFont="1" applyBorder="1" applyAlignment="1" applyProtection="1">
      <alignment horizontal="center"/>
      <protection hidden="1"/>
    </xf>
    <xf numFmtId="165" fontId="10" fillId="0" borderId="27" xfId="0" applyNumberFormat="1" applyFont="1" applyBorder="1" applyAlignment="1" applyProtection="1">
      <alignment horizontal="center"/>
      <protection hidden="1"/>
    </xf>
    <xf numFmtId="165" fontId="9" fillId="0" borderId="28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/>
      <protection hidden="1"/>
    </xf>
    <xf numFmtId="165" fontId="9" fillId="0" borderId="29" xfId="0" applyNumberFormat="1" applyFont="1" applyBorder="1" applyAlignment="1" applyProtection="1">
      <alignment horizontal="right"/>
      <protection hidden="1"/>
    </xf>
    <xf numFmtId="165" fontId="9" fillId="0" borderId="30" xfId="0" applyNumberFormat="1" applyFont="1" applyBorder="1" applyAlignment="1" applyProtection="1">
      <alignment horizontal="center"/>
      <protection hidden="1"/>
    </xf>
    <xf numFmtId="165" fontId="9" fillId="0" borderId="31" xfId="0" applyNumberFormat="1" applyFont="1" applyBorder="1" applyAlignment="1" applyProtection="1">
      <alignment horizontal="center"/>
      <protection hidden="1"/>
    </xf>
    <xf numFmtId="165" fontId="8" fillId="0" borderId="25" xfId="0" applyNumberFormat="1" applyFont="1" applyBorder="1" applyAlignment="1" applyProtection="1">
      <alignment/>
      <protection hidden="1"/>
    </xf>
    <xf numFmtId="165" fontId="9" fillId="0" borderId="13" xfId="0" applyNumberFormat="1" applyFont="1" applyBorder="1" applyAlignment="1" applyProtection="1">
      <alignment horizontal="center"/>
      <protection hidden="1"/>
    </xf>
    <xf numFmtId="165" fontId="9" fillId="0" borderId="32" xfId="0" applyNumberFormat="1" applyFont="1" applyBorder="1" applyAlignment="1" applyProtection="1">
      <alignment horizontal="right"/>
      <protection hidden="1"/>
    </xf>
    <xf numFmtId="165" fontId="2" fillId="0" borderId="25" xfId="0" applyNumberFormat="1" applyFont="1" applyBorder="1" applyAlignment="1" applyProtection="1">
      <alignment/>
      <protection hidden="1"/>
    </xf>
    <xf numFmtId="165" fontId="2" fillId="0" borderId="25" xfId="0" applyNumberFormat="1" applyFont="1" applyBorder="1" applyAlignment="1" applyProtection="1">
      <alignment horizontal="center"/>
      <protection hidden="1"/>
    </xf>
    <xf numFmtId="165" fontId="2" fillId="0" borderId="29" xfId="0" applyNumberFormat="1" applyFont="1" applyBorder="1" applyAlignment="1" applyProtection="1">
      <alignment/>
      <protection hidden="1"/>
    </xf>
    <xf numFmtId="165" fontId="2" fillId="0" borderId="29" xfId="0" applyNumberFormat="1" applyFont="1" applyBorder="1" applyAlignment="1" applyProtection="1">
      <alignment horizontal="center"/>
      <protection hidden="1"/>
    </xf>
    <xf numFmtId="165" fontId="8" fillId="0" borderId="32" xfId="0" applyNumberFormat="1" applyFont="1" applyBorder="1" applyAlignment="1" applyProtection="1">
      <alignment/>
      <protection hidden="1"/>
    </xf>
    <xf numFmtId="165" fontId="9" fillId="0" borderId="21" xfId="0" applyNumberFormat="1" applyFont="1" applyBorder="1" applyAlignment="1" applyProtection="1">
      <alignment horizontal="center"/>
      <protection hidden="1"/>
    </xf>
    <xf numFmtId="165" fontId="9" fillId="0" borderId="33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 horizontal="center"/>
      <protection hidden="1"/>
    </xf>
    <xf numFmtId="165" fontId="9" fillId="0" borderId="34" xfId="0" applyNumberFormat="1" applyFont="1" applyBorder="1" applyAlignment="1" applyProtection="1">
      <alignment horizontal="center"/>
      <protection hidden="1"/>
    </xf>
    <xf numFmtId="165" fontId="9" fillId="0" borderId="35" xfId="0" applyNumberFormat="1" applyFont="1" applyBorder="1" applyAlignment="1" applyProtection="1">
      <alignment horizontal="center"/>
      <protection hidden="1"/>
    </xf>
    <xf numFmtId="165" fontId="9" fillId="0" borderId="36" xfId="0" applyNumberFormat="1" applyFont="1" applyBorder="1" applyAlignment="1" applyProtection="1">
      <alignment horizontal="center"/>
      <protection hidden="1"/>
    </xf>
    <xf numFmtId="165" fontId="8" fillId="0" borderId="36" xfId="0" applyNumberFormat="1" applyFont="1" applyBorder="1" applyAlignment="1" applyProtection="1">
      <alignment horizontal="center"/>
      <protection hidden="1"/>
    </xf>
    <xf numFmtId="165" fontId="10" fillId="0" borderId="36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 horizontal="center"/>
      <protection hidden="1"/>
    </xf>
    <xf numFmtId="165" fontId="9" fillId="0" borderId="37" xfId="0" applyNumberFormat="1" applyFont="1" applyBorder="1" applyAlignment="1" applyProtection="1">
      <alignment horizontal="center"/>
      <protection hidden="1"/>
    </xf>
    <xf numFmtId="165" fontId="9" fillId="0" borderId="38" xfId="0" applyNumberFormat="1" applyFont="1" applyBorder="1" applyAlignment="1" applyProtection="1">
      <alignment horizontal="center"/>
      <protection hidden="1"/>
    </xf>
    <xf numFmtId="165" fontId="8" fillId="0" borderId="39" xfId="0" applyNumberFormat="1" applyFont="1" applyBorder="1" applyAlignment="1" applyProtection="1">
      <alignment horizontal="center"/>
      <protection hidden="1"/>
    </xf>
    <xf numFmtId="0" fontId="4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13" fillId="0" borderId="0" xfId="0" applyFont="1" applyAlignment="1">
      <alignment/>
    </xf>
    <xf numFmtId="0" fontId="6" fillId="0" borderId="40" xfId="0" applyNumberFormat="1" applyFont="1" applyBorder="1" applyAlignment="1" applyProtection="1">
      <alignment/>
      <protection hidden="1"/>
    </xf>
    <xf numFmtId="0" fontId="6" fillId="0" borderId="41" xfId="0" applyNumberFormat="1" applyFont="1" applyBorder="1" applyAlignment="1" applyProtection="1">
      <alignment horizontal="right"/>
      <protection hidden="1"/>
    </xf>
    <xf numFmtId="0" fontId="4" fillId="0" borderId="4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6" fillId="0" borderId="13" xfId="0" applyNumberFormat="1" applyFont="1" applyBorder="1" applyAlignment="1" applyProtection="1">
      <alignment horizontal="right"/>
      <protection hidden="1"/>
    </xf>
    <xf numFmtId="0" fontId="4" fillId="0" borderId="43" xfId="0" applyNumberFormat="1" applyFont="1" applyBorder="1" applyAlignment="1" applyProtection="1">
      <alignment horizontal="right"/>
      <protection hidden="1"/>
    </xf>
    <xf numFmtId="0" fontId="4" fillId="0" borderId="44" xfId="0" applyNumberFormat="1" applyFont="1" applyBorder="1" applyAlignment="1" applyProtection="1">
      <alignment horizontal="right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left"/>
      <protection hidden="1"/>
    </xf>
    <xf numFmtId="0" fontId="17" fillId="0" borderId="0" xfId="0" applyNumberFormat="1" applyFont="1" applyAlignment="1" applyProtection="1">
      <alignment horizontal="center" wrapText="1"/>
      <protection hidden="1" locked="0"/>
    </xf>
    <xf numFmtId="0" fontId="17" fillId="0" borderId="15" xfId="0" applyNumberFormat="1" applyFont="1" applyBorder="1" applyAlignment="1" applyProtection="1">
      <alignment horizontal="center" wrapText="1"/>
      <protection hidden="1" locked="0"/>
    </xf>
    <xf numFmtId="0" fontId="12" fillId="0" borderId="0" xfId="0" applyNumberFormat="1" applyFont="1" applyAlignment="1" applyProtection="1">
      <alignment horizontal="center"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165" fontId="18" fillId="0" borderId="0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8"/>
  <sheetViews>
    <sheetView showGridLines="0" tabSelected="1" zoomScale="145" zoomScaleNormal="145" workbookViewId="0" topLeftCell="A1">
      <pane ySplit="3" topLeftCell="BM4" activePane="bottomLeft" state="frozen"/>
      <selection pane="topLeft" activeCell="A1" sqref="A1"/>
      <selection pane="bottomLeft" activeCell="S26" sqref="S26"/>
    </sheetView>
  </sheetViews>
  <sheetFormatPr defaultColWidth="9.140625" defaultRowHeight="12.75"/>
  <cols>
    <col min="1" max="1" width="17.28125" style="2" customWidth="1"/>
    <col min="2" max="2" width="4.00390625" style="2" customWidth="1"/>
    <col min="3" max="11" width="3.7109375" style="2" customWidth="1"/>
    <col min="12" max="12" width="3.8515625" style="3" customWidth="1"/>
    <col min="13" max="21" width="3.7109375" style="2" customWidth="1"/>
    <col min="22" max="22" width="3.421875" style="3" customWidth="1"/>
    <col min="23" max="23" width="4.7109375" style="4" customWidth="1"/>
    <col min="24" max="24" width="4.8515625" style="5" customWidth="1"/>
    <col min="25" max="25" width="1.28515625" style="1" customWidth="1"/>
    <col min="26" max="26" width="6.421875" style="1" customWidth="1"/>
    <col min="27" max="27" width="18.421875" style="1" customWidth="1"/>
    <col min="28" max="29" width="4.7109375" style="1" customWidth="1"/>
    <col min="30" max="30" width="5.7109375" style="1" customWidth="1"/>
    <col min="31" max="31" width="5.7109375" style="46" customWidth="1"/>
    <col min="32" max="32" width="1.8515625" style="46" customWidth="1"/>
    <col min="33" max="33" width="6.421875" style="46" customWidth="1"/>
    <col min="34" max="34" width="18.7109375" style="1" customWidth="1"/>
    <col min="35" max="36" width="4.7109375" style="1" customWidth="1"/>
    <col min="37" max="37" width="5.7109375" style="46" customWidth="1"/>
    <col min="38" max="38" width="6.7109375" style="46" customWidth="1"/>
    <col min="39" max="63" width="9.140625" style="1" customWidth="1"/>
    <col min="64" max="16384" width="9.140625" style="2" customWidth="1"/>
  </cols>
  <sheetData>
    <row r="1" spans="1:37" ht="9.75">
      <c r="A1" s="1" t="s">
        <v>16</v>
      </c>
      <c r="B1" s="1"/>
      <c r="C1" s="1"/>
      <c r="D1" s="1"/>
      <c r="AG1" s="1"/>
      <c r="AH1" s="1" t="s">
        <v>16</v>
      </c>
      <c r="AK1" s="1"/>
    </row>
    <row r="2" spans="1:37" ht="9.75">
      <c r="A2" s="1" t="s">
        <v>21</v>
      </c>
      <c r="B2" s="1"/>
      <c r="C2" s="1"/>
      <c r="D2" s="1"/>
      <c r="AG2" s="1"/>
      <c r="AH2" s="1" t="s">
        <v>21</v>
      </c>
      <c r="AK2" s="1"/>
    </row>
    <row r="3" spans="1:37" ht="9.75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23" ht="26.25" customHeight="1">
      <c r="A4" s="151" t="s">
        <v>103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ht="17.25" customHeight="1">
      <c r="A5" s="152" t="s">
        <v>104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</row>
    <row r="6" spans="18:24" ht="11.25" customHeight="1">
      <c r="R6" s="149" t="s">
        <v>31</v>
      </c>
      <c r="S6" s="149"/>
      <c r="T6" s="149"/>
      <c r="U6" s="149"/>
      <c r="V6" s="149"/>
      <c r="W6" s="149"/>
      <c r="X6" s="56"/>
    </row>
    <row r="7" spans="2:24" ht="12.75" thickBot="1">
      <c r="B7" s="37"/>
      <c r="C7" s="38">
        <f>IF(C8="","Warning:  Make sure you enter the par for each hole below.","")</f>
      </c>
      <c r="D7" s="39"/>
      <c r="R7" s="150"/>
      <c r="S7" s="150"/>
      <c r="T7" s="150"/>
      <c r="U7" s="150"/>
      <c r="V7" s="150"/>
      <c r="W7" s="150"/>
      <c r="X7" s="57"/>
    </row>
    <row r="8" spans="2:63" s="11" customFormat="1" ht="12" thickBot="1" thickTop="1">
      <c r="B8" s="7" t="s">
        <v>0</v>
      </c>
      <c r="C8" s="7">
        <v>3</v>
      </c>
      <c r="D8" s="7">
        <v>5</v>
      </c>
      <c r="E8" s="7">
        <v>4</v>
      </c>
      <c r="F8" s="7">
        <v>4</v>
      </c>
      <c r="G8" s="7">
        <v>4</v>
      </c>
      <c r="H8" s="7">
        <v>4</v>
      </c>
      <c r="I8" s="7">
        <v>4</v>
      </c>
      <c r="J8" s="7">
        <v>5</v>
      </c>
      <c r="K8" s="7">
        <v>3</v>
      </c>
      <c r="L8" s="8">
        <f>SUM(C8:K8)</f>
        <v>36</v>
      </c>
      <c r="M8" s="7">
        <v>4</v>
      </c>
      <c r="N8" s="7">
        <v>4</v>
      </c>
      <c r="O8" s="7">
        <v>5</v>
      </c>
      <c r="P8" s="7">
        <v>3</v>
      </c>
      <c r="Q8" s="7">
        <v>5</v>
      </c>
      <c r="R8" s="7">
        <v>4</v>
      </c>
      <c r="S8" s="7">
        <v>4</v>
      </c>
      <c r="T8" s="7">
        <v>3</v>
      </c>
      <c r="U8" s="7">
        <v>4</v>
      </c>
      <c r="V8" s="8">
        <f>SUM(M8:U8)</f>
        <v>36</v>
      </c>
      <c r="W8" s="9">
        <f>L8+V8</f>
        <v>72</v>
      </c>
      <c r="X8" s="10"/>
      <c r="Y8" s="12"/>
      <c r="Z8" s="12"/>
      <c r="AA8" s="12"/>
      <c r="AB8" s="12"/>
      <c r="AC8" s="12"/>
      <c r="AD8" s="12"/>
      <c r="AE8" s="47"/>
      <c r="AF8" s="47"/>
      <c r="AG8" s="47"/>
      <c r="AH8" s="12"/>
      <c r="AI8" s="12"/>
      <c r="AJ8" s="12"/>
      <c r="AK8" s="47"/>
      <c r="AL8" s="47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24" ht="15.75" thickTop="1">
      <c r="A9" s="45" t="s">
        <v>71</v>
      </c>
      <c r="B9" s="6" t="s">
        <v>1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 t="s">
        <v>2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4" t="s">
        <v>3</v>
      </c>
      <c r="W9" s="15" t="s">
        <v>4</v>
      </c>
      <c r="X9" s="10"/>
    </row>
    <row r="10" spans="1:24" ht="9.75">
      <c r="A10" s="41" t="s">
        <v>106</v>
      </c>
      <c r="B10" s="6" t="s">
        <v>34</v>
      </c>
      <c r="D10" s="6"/>
      <c r="E10" s="6"/>
      <c r="F10" s="6"/>
      <c r="G10" s="6"/>
      <c r="H10" s="6"/>
      <c r="I10" s="6"/>
      <c r="J10" s="6"/>
      <c r="K10" s="6">
        <v>44</v>
      </c>
      <c r="L10" s="14">
        <f aca="true" t="shared" si="0" ref="L10:L15">SUM(C10:K10)</f>
        <v>44</v>
      </c>
      <c r="M10" s="6"/>
      <c r="N10" s="6"/>
      <c r="O10" s="6"/>
      <c r="P10" s="6"/>
      <c r="Q10" s="6"/>
      <c r="R10" s="6"/>
      <c r="S10" s="6"/>
      <c r="T10" s="6"/>
      <c r="U10" s="16">
        <v>44</v>
      </c>
      <c r="V10" s="14">
        <f>IF(U10&gt;"a",U10,SUM(M10:U10))</f>
        <v>44</v>
      </c>
      <c r="W10" s="17">
        <f>IF(V10&gt;"a",V10,L10+V10)</f>
        <v>88</v>
      </c>
      <c r="X10" s="10"/>
    </row>
    <row r="11" spans="1:24" ht="9.75">
      <c r="A11" s="41" t="s">
        <v>107</v>
      </c>
      <c r="B11" s="6" t="s">
        <v>34</v>
      </c>
      <c r="C11" s="6"/>
      <c r="D11" s="6"/>
      <c r="E11" s="6"/>
      <c r="F11" s="6"/>
      <c r="G11" s="6"/>
      <c r="H11" s="6"/>
      <c r="I11" s="6"/>
      <c r="J11" s="6"/>
      <c r="K11" s="16">
        <v>49</v>
      </c>
      <c r="L11" s="14">
        <f t="shared" si="0"/>
        <v>49</v>
      </c>
      <c r="M11" s="6"/>
      <c r="N11" s="6"/>
      <c r="O11" s="6"/>
      <c r="P11" s="6"/>
      <c r="Q11" s="6"/>
      <c r="R11" s="6"/>
      <c r="S11" s="6"/>
      <c r="T11" s="6"/>
      <c r="U11" s="6">
        <v>55</v>
      </c>
      <c r="V11" s="14">
        <f>IF(U11&gt;"a",U11,SUM(M11:U11))</f>
        <v>55</v>
      </c>
      <c r="W11" s="17">
        <f>IF(V11&gt;"a",V11,L11+V11)</f>
        <v>104</v>
      </c>
      <c r="X11" s="10" t="s">
        <v>4</v>
      </c>
    </row>
    <row r="12" spans="1:24" ht="10.5" thickBot="1">
      <c r="A12" s="41" t="s">
        <v>108</v>
      </c>
      <c r="B12" s="6" t="s">
        <v>34</v>
      </c>
      <c r="C12" s="6"/>
      <c r="D12" s="6"/>
      <c r="E12" s="6"/>
      <c r="F12" s="6"/>
      <c r="G12" s="6"/>
      <c r="H12" s="6"/>
      <c r="I12" s="6"/>
      <c r="J12" s="6"/>
      <c r="K12" s="6">
        <v>52</v>
      </c>
      <c r="L12" s="14">
        <f t="shared" si="0"/>
        <v>52</v>
      </c>
      <c r="M12" s="6"/>
      <c r="N12" s="6"/>
      <c r="O12" s="6"/>
      <c r="P12" s="6"/>
      <c r="Q12" s="6"/>
      <c r="R12" s="6"/>
      <c r="S12" s="6"/>
      <c r="T12" s="6"/>
      <c r="U12" s="16">
        <v>52</v>
      </c>
      <c r="V12" s="14">
        <f>IF(U12&gt;"a",U12,SUM(M12:U12))</f>
        <v>52</v>
      </c>
      <c r="W12" s="17">
        <f>IF(V12&gt;"a",V12,L12+V12)</f>
        <v>104</v>
      </c>
      <c r="X12" s="19">
        <f>IF(COUNT(W10:W14)&lt;=3,"DQ",IF(COUNT(W10:W14)=4,SUM(W10:W14),SUM(W10:W14)-MAX(W10:W14)))</f>
        <v>404</v>
      </c>
    </row>
    <row r="13" spans="1:24" ht="10.5" thickTop="1">
      <c r="A13" s="41" t="s">
        <v>109</v>
      </c>
      <c r="B13" s="6" t="s">
        <v>34</v>
      </c>
      <c r="C13" s="6"/>
      <c r="D13" s="6"/>
      <c r="E13" s="6"/>
      <c r="F13" s="6"/>
      <c r="G13" s="6"/>
      <c r="H13" s="6"/>
      <c r="I13" s="6"/>
      <c r="J13" s="6"/>
      <c r="K13" s="6">
        <v>53</v>
      </c>
      <c r="L13" s="14">
        <f t="shared" si="0"/>
        <v>53</v>
      </c>
      <c r="M13" s="6"/>
      <c r="N13" s="6"/>
      <c r="O13" s="6"/>
      <c r="P13" s="6"/>
      <c r="Q13" s="6"/>
      <c r="R13" s="6"/>
      <c r="S13" s="6"/>
      <c r="T13" s="6"/>
      <c r="U13" s="16">
        <v>55</v>
      </c>
      <c r="V13" s="14">
        <f>IF(U13&gt;"a",U13,SUM(M13:U13))</f>
        <v>55</v>
      </c>
      <c r="W13" s="17">
        <f>IF(V13&gt;"a",V13,L13+V13)</f>
        <v>108</v>
      </c>
      <c r="X13" s="10"/>
    </row>
    <row r="14" spans="1:24" ht="9.75">
      <c r="A14" s="42" t="s">
        <v>110</v>
      </c>
      <c r="B14" s="6" t="s">
        <v>34</v>
      </c>
      <c r="C14" s="21"/>
      <c r="D14" s="21"/>
      <c r="E14" s="21"/>
      <c r="F14" s="21"/>
      <c r="G14" s="21"/>
      <c r="H14" s="21"/>
      <c r="I14" s="21"/>
      <c r="J14" s="21"/>
      <c r="K14" s="21">
        <v>54</v>
      </c>
      <c r="L14" s="22">
        <f t="shared" si="0"/>
        <v>54</v>
      </c>
      <c r="M14" s="21"/>
      <c r="N14" s="21"/>
      <c r="O14" s="21"/>
      <c r="P14" s="21"/>
      <c r="Q14" s="21"/>
      <c r="R14" s="21"/>
      <c r="S14" s="21"/>
      <c r="T14" s="21"/>
      <c r="U14" s="23">
        <v>56</v>
      </c>
      <c r="V14" s="22">
        <f>IF(U14&gt;"a",U14,SUM(M14:U14))</f>
        <v>56</v>
      </c>
      <c r="W14" s="24">
        <f>IF(V14&gt;"a",V14,L14+V14)</f>
        <v>110</v>
      </c>
      <c r="X14" s="10"/>
    </row>
    <row r="15" spans="1:24" ht="10.5" thickBot="1">
      <c r="A15" s="43" t="s">
        <v>5</v>
      </c>
      <c r="B15" s="6" t="s">
        <v>34</v>
      </c>
      <c r="C15" s="25">
        <f aca="true" t="shared" si="1" ref="C15:K15">MIN(C10:C14)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44</v>
      </c>
      <c r="L15" s="26">
        <f t="shared" si="0"/>
        <v>44</v>
      </c>
      <c r="M15" s="25">
        <f aca="true" t="shared" si="2" ref="M15:U15">MIN(M10:M14)</f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7">
        <f t="shared" si="2"/>
        <v>44</v>
      </c>
      <c r="V15" s="26">
        <f>SUM(M15:U15)</f>
        <v>44</v>
      </c>
      <c r="W15" s="28">
        <f>L15+V15</f>
        <v>88</v>
      </c>
      <c r="X15" s="10"/>
    </row>
    <row r="16" spans="1:24" ht="12" thickBot="1" thickTop="1">
      <c r="A16" s="4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4"/>
      <c r="M16" s="18"/>
      <c r="N16" s="18"/>
      <c r="O16" s="18"/>
      <c r="P16" s="18"/>
      <c r="Q16" s="18"/>
      <c r="R16" s="18"/>
      <c r="S16" s="18"/>
      <c r="T16" s="18"/>
      <c r="U16" s="30"/>
      <c r="V16" s="14"/>
      <c r="W16" s="17"/>
      <c r="X16" s="31"/>
    </row>
    <row r="17" spans="1:24" ht="15.75" thickTop="1">
      <c r="A17" s="45" t="s">
        <v>65</v>
      </c>
      <c r="B17" s="32" t="s">
        <v>1</v>
      </c>
      <c r="C17" s="33">
        <v>1</v>
      </c>
      <c r="D17" s="33">
        <v>2</v>
      </c>
      <c r="E17" s="33">
        <v>3</v>
      </c>
      <c r="F17" s="33">
        <v>4</v>
      </c>
      <c r="G17" s="33">
        <v>5</v>
      </c>
      <c r="H17" s="33">
        <v>6</v>
      </c>
      <c r="I17" s="33">
        <v>7</v>
      </c>
      <c r="J17" s="33">
        <v>8</v>
      </c>
      <c r="K17" s="33">
        <v>9</v>
      </c>
      <c r="L17" s="34" t="s">
        <v>2</v>
      </c>
      <c r="M17" s="33">
        <v>10</v>
      </c>
      <c r="N17" s="33">
        <v>11</v>
      </c>
      <c r="O17" s="33">
        <v>12</v>
      </c>
      <c r="P17" s="33">
        <v>13</v>
      </c>
      <c r="Q17" s="33">
        <v>14</v>
      </c>
      <c r="R17" s="33">
        <v>15</v>
      </c>
      <c r="S17" s="33">
        <v>16</v>
      </c>
      <c r="T17" s="33">
        <v>17</v>
      </c>
      <c r="U17" s="33">
        <v>18</v>
      </c>
      <c r="V17" s="34" t="s">
        <v>3</v>
      </c>
      <c r="W17" s="35" t="s">
        <v>4</v>
      </c>
      <c r="X17" s="10"/>
    </row>
    <row r="18" spans="1:24" ht="9.75">
      <c r="A18" s="41" t="s">
        <v>111</v>
      </c>
      <c r="B18" s="18" t="s">
        <v>33</v>
      </c>
      <c r="C18" s="6"/>
      <c r="D18" s="6"/>
      <c r="E18" s="6"/>
      <c r="F18" s="6"/>
      <c r="G18" s="6"/>
      <c r="H18" s="6"/>
      <c r="I18" s="6"/>
      <c r="J18" s="6"/>
      <c r="K18" s="16">
        <v>40</v>
      </c>
      <c r="L18" s="14">
        <f aca="true" t="shared" si="3" ref="L18:L23">SUM(C18:K18)</f>
        <v>40</v>
      </c>
      <c r="M18" s="6"/>
      <c r="N18" s="6"/>
      <c r="O18" s="6"/>
      <c r="P18" s="6"/>
      <c r="Q18" s="6"/>
      <c r="R18" s="6"/>
      <c r="S18" s="6"/>
      <c r="T18" s="6"/>
      <c r="U18" s="6">
        <v>42</v>
      </c>
      <c r="V18" s="14">
        <f>IF(U18&gt;"a",U18,SUM(M18:U18))</f>
        <v>42</v>
      </c>
      <c r="W18" s="17">
        <f>IF(V18&gt;"a",V18,L18+V18)</f>
        <v>82</v>
      </c>
      <c r="X18" s="10" t="s">
        <v>4</v>
      </c>
    </row>
    <row r="19" spans="1:24" ht="10.5" thickBot="1">
      <c r="A19" s="41" t="s">
        <v>112</v>
      </c>
      <c r="B19" s="18" t="s">
        <v>33</v>
      </c>
      <c r="C19" s="6"/>
      <c r="D19" s="6"/>
      <c r="E19" s="6"/>
      <c r="F19" s="6"/>
      <c r="G19" s="6"/>
      <c r="H19" s="6"/>
      <c r="I19" s="6"/>
      <c r="J19" s="6"/>
      <c r="K19" s="6">
        <v>48</v>
      </c>
      <c r="L19" s="14">
        <f t="shared" si="3"/>
        <v>48</v>
      </c>
      <c r="M19" s="6"/>
      <c r="N19" s="6"/>
      <c r="O19" s="6"/>
      <c r="P19" s="6"/>
      <c r="Q19" s="6"/>
      <c r="R19" s="6"/>
      <c r="S19" s="6"/>
      <c r="T19" s="6"/>
      <c r="U19" s="16">
        <v>46</v>
      </c>
      <c r="V19" s="14">
        <f>IF(U19&gt;"a",U19,SUM(M19:U19))</f>
        <v>46</v>
      </c>
      <c r="W19" s="17">
        <f>IF(V19&gt;"a",V19,L19+V19)</f>
        <v>94</v>
      </c>
      <c r="X19" s="19">
        <f>IF(COUNT(W18:W22)&lt;=3,"DQ",IF(COUNT(W18:W22)=4,SUM(W18:W22),SUM(W18:W22)-MAX(W18:W22)))</f>
        <v>365</v>
      </c>
    </row>
    <row r="20" spans="1:24" ht="10.5" thickTop="1">
      <c r="A20" s="41" t="s">
        <v>113</v>
      </c>
      <c r="B20" s="18" t="s">
        <v>33</v>
      </c>
      <c r="C20" s="6"/>
      <c r="D20" s="6"/>
      <c r="E20" s="6"/>
      <c r="F20" s="6"/>
      <c r="G20" s="6"/>
      <c r="H20" s="6"/>
      <c r="I20" s="6"/>
      <c r="J20" s="6"/>
      <c r="K20" s="6">
        <v>45</v>
      </c>
      <c r="L20" s="14">
        <f t="shared" si="3"/>
        <v>45</v>
      </c>
      <c r="M20" s="6"/>
      <c r="N20" s="6"/>
      <c r="O20" s="6"/>
      <c r="P20" s="6"/>
      <c r="Q20" s="6"/>
      <c r="R20" s="6"/>
      <c r="S20" s="6"/>
      <c r="T20" s="6"/>
      <c r="U20" s="16">
        <v>45</v>
      </c>
      <c r="V20" s="14">
        <f>IF(U20&gt;"a",U20,SUM(M20:U20))</f>
        <v>45</v>
      </c>
      <c r="W20" s="17">
        <f>IF(V20&gt;"a",V20,L20+V20)</f>
        <v>90</v>
      </c>
      <c r="X20" s="10"/>
    </row>
    <row r="21" spans="1:24" ht="9.75">
      <c r="A21" s="41" t="s">
        <v>193</v>
      </c>
      <c r="B21" s="18" t="s">
        <v>33</v>
      </c>
      <c r="C21" s="6"/>
      <c r="D21" s="6"/>
      <c r="E21" s="6"/>
      <c r="F21" s="6"/>
      <c r="G21" s="6"/>
      <c r="H21" s="6"/>
      <c r="I21" s="6"/>
      <c r="J21" s="6"/>
      <c r="K21" s="6">
        <v>52</v>
      </c>
      <c r="L21" s="14">
        <f t="shared" si="3"/>
        <v>52</v>
      </c>
      <c r="M21" s="6"/>
      <c r="N21" s="6"/>
      <c r="O21" s="6"/>
      <c r="P21" s="6"/>
      <c r="Q21" s="6"/>
      <c r="R21" s="6"/>
      <c r="S21" s="6"/>
      <c r="T21" s="6"/>
      <c r="U21" s="16">
        <v>47</v>
      </c>
      <c r="V21" s="14">
        <f>IF(U21&gt;"a",U21,SUM(M21:U21))</f>
        <v>47</v>
      </c>
      <c r="W21" s="17">
        <f>IF(V21&gt;"a",V21,L21+V21)</f>
        <v>99</v>
      </c>
      <c r="X21" s="10"/>
    </row>
    <row r="22" spans="1:24" ht="9.75">
      <c r="A22" s="42" t="s">
        <v>114</v>
      </c>
      <c r="B22" s="18" t="s">
        <v>33</v>
      </c>
      <c r="C22" s="21"/>
      <c r="D22" s="21"/>
      <c r="E22" s="21"/>
      <c r="F22" s="21"/>
      <c r="G22" s="21"/>
      <c r="H22" s="21"/>
      <c r="I22" s="21"/>
      <c r="J22" s="21"/>
      <c r="K22" s="21">
        <v>57</v>
      </c>
      <c r="L22" s="22">
        <f t="shared" si="3"/>
        <v>57</v>
      </c>
      <c r="M22" s="21"/>
      <c r="N22" s="21"/>
      <c r="O22" s="21"/>
      <c r="P22" s="21"/>
      <c r="Q22" s="21"/>
      <c r="R22" s="21"/>
      <c r="S22" s="21"/>
      <c r="T22" s="21"/>
      <c r="U22" s="23">
        <v>54</v>
      </c>
      <c r="V22" s="22">
        <f>IF(U22&gt;"a",U22,SUM(M22:U22))</f>
        <v>54</v>
      </c>
      <c r="W22" s="24">
        <f>IF(V22&gt;"a",V22,L22+V22)</f>
        <v>111</v>
      </c>
      <c r="X22" s="10"/>
    </row>
    <row r="23" spans="1:24" ht="10.5" thickBot="1">
      <c r="A23" s="43" t="s">
        <v>5</v>
      </c>
      <c r="B23" s="18" t="s">
        <v>33</v>
      </c>
      <c r="C23" s="25">
        <f aca="true" t="shared" si="4" ref="C23:K23">MIN(C18:C22)</f>
        <v>0</v>
      </c>
      <c r="D23" s="25">
        <f t="shared" si="4"/>
        <v>0</v>
      </c>
      <c r="E23" s="25">
        <f t="shared" si="4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5">
        <f t="shared" si="4"/>
        <v>40</v>
      </c>
      <c r="L23" s="26">
        <f t="shared" si="3"/>
        <v>40</v>
      </c>
      <c r="M23" s="25">
        <f aca="true" t="shared" si="5" ref="M23:U23">MIN(M18:M22)</f>
        <v>0</v>
      </c>
      <c r="N23" s="25">
        <f t="shared" si="5"/>
        <v>0</v>
      </c>
      <c r="O23" s="25">
        <f t="shared" si="5"/>
        <v>0</v>
      </c>
      <c r="P23" s="25">
        <f t="shared" si="5"/>
        <v>0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5">
        <f t="shared" si="5"/>
        <v>0</v>
      </c>
      <c r="U23" s="27">
        <f t="shared" si="5"/>
        <v>42</v>
      </c>
      <c r="V23" s="26">
        <f>SUM(M23:U23)</f>
        <v>42</v>
      </c>
      <c r="W23" s="28">
        <f>L23+V23</f>
        <v>82</v>
      </c>
      <c r="X23" s="10"/>
    </row>
    <row r="24" spans="1:24" ht="12" thickBot="1" thickTop="1">
      <c r="A24" s="4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4"/>
      <c r="M24" s="18"/>
      <c r="N24" s="18"/>
      <c r="O24" s="18"/>
      <c r="P24" s="18"/>
      <c r="Q24" s="18"/>
      <c r="R24" s="18"/>
      <c r="S24" s="18"/>
      <c r="T24" s="18"/>
      <c r="U24" s="30"/>
      <c r="V24" s="14"/>
      <c r="W24" s="17"/>
      <c r="X24" s="31"/>
    </row>
    <row r="25" spans="1:24" ht="15.75" thickTop="1">
      <c r="A25" s="45" t="s">
        <v>105</v>
      </c>
      <c r="B25" s="32" t="s">
        <v>1</v>
      </c>
      <c r="C25" s="33">
        <v>1</v>
      </c>
      <c r="D25" s="33">
        <v>2</v>
      </c>
      <c r="E25" s="33">
        <v>3</v>
      </c>
      <c r="F25" s="33">
        <v>4</v>
      </c>
      <c r="G25" s="33">
        <v>5</v>
      </c>
      <c r="H25" s="33">
        <v>6</v>
      </c>
      <c r="I25" s="33">
        <v>7</v>
      </c>
      <c r="J25" s="33">
        <v>8</v>
      </c>
      <c r="K25" s="33">
        <v>9</v>
      </c>
      <c r="L25" s="34" t="s">
        <v>2</v>
      </c>
      <c r="M25" s="33">
        <v>10</v>
      </c>
      <c r="N25" s="33">
        <v>11</v>
      </c>
      <c r="O25" s="33">
        <v>12</v>
      </c>
      <c r="P25" s="33">
        <v>13</v>
      </c>
      <c r="Q25" s="33">
        <v>14</v>
      </c>
      <c r="R25" s="33">
        <v>15</v>
      </c>
      <c r="S25" s="33">
        <v>16</v>
      </c>
      <c r="T25" s="33">
        <v>17</v>
      </c>
      <c r="U25" s="33">
        <v>18</v>
      </c>
      <c r="V25" s="34" t="s">
        <v>3</v>
      </c>
      <c r="W25" s="35" t="s">
        <v>4</v>
      </c>
      <c r="X25" s="10"/>
    </row>
    <row r="26" spans="1:24" ht="9.75">
      <c r="A26" s="41" t="s">
        <v>115</v>
      </c>
      <c r="B26" s="6" t="s">
        <v>116</v>
      </c>
      <c r="C26" s="6"/>
      <c r="D26" s="6"/>
      <c r="E26" s="6"/>
      <c r="F26" s="6"/>
      <c r="G26" s="6"/>
      <c r="H26" s="6"/>
      <c r="I26" s="6"/>
      <c r="J26" s="6"/>
      <c r="K26" s="6">
        <v>48</v>
      </c>
      <c r="L26" s="14">
        <f aca="true" t="shared" si="6" ref="L26:L31">SUM(C26:K26)</f>
        <v>48</v>
      </c>
      <c r="M26" s="6"/>
      <c r="N26" s="6"/>
      <c r="O26" s="6"/>
      <c r="P26" s="6"/>
      <c r="Q26" s="6"/>
      <c r="R26" s="6"/>
      <c r="S26" s="6"/>
      <c r="T26" s="6"/>
      <c r="U26" s="16">
        <v>45</v>
      </c>
      <c r="V26" s="14">
        <f>IF(U26&gt;"a",U26,SUM(M26:U26))</f>
        <v>45</v>
      </c>
      <c r="W26" s="17">
        <f>IF(V26&gt;"a",V26,L26+V26)</f>
        <v>93</v>
      </c>
      <c r="X26" s="10"/>
    </row>
    <row r="27" spans="1:24" ht="9.75">
      <c r="A27" s="41" t="s">
        <v>117</v>
      </c>
      <c r="B27" s="18" t="str">
        <f>IF(B26="","",B26)</f>
        <v>AW</v>
      </c>
      <c r="C27" s="6"/>
      <c r="D27" s="6"/>
      <c r="E27" s="6"/>
      <c r="F27" s="6"/>
      <c r="G27" s="6"/>
      <c r="H27" s="6"/>
      <c r="I27" s="6"/>
      <c r="J27" s="6"/>
      <c r="K27" s="16">
        <v>51</v>
      </c>
      <c r="L27" s="14">
        <f t="shared" si="6"/>
        <v>51</v>
      </c>
      <c r="M27" s="6"/>
      <c r="N27" s="6"/>
      <c r="O27" s="6"/>
      <c r="P27" s="6"/>
      <c r="Q27" s="6"/>
      <c r="R27" s="6"/>
      <c r="S27" s="6"/>
      <c r="T27" s="6"/>
      <c r="U27" s="6">
        <v>47</v>
      </c>
      <c r="V27" s="14">
        <f>IF(U27&gt;"a",U27,SUM(M27:U27))</f>
        <v>47</v>
      </c>
      <c r="W27" s="17">
        <f>IF(V27&gt;"a",V27,L27+V27)</f>
        <v>98</v>
      </c>
      <c r="X27" s="10" t="s">
        <v>4</v>
      </c>
    </row>
    <row r="28" spans="1:24" ht="10.5" thickBot="1">
      <c r="A28" s="41" t="s">
        <v>118</v>
      </c>
      <c r="B28" s="18" t="str">
        <f>B27</f>
        <v>AW</v>
      </c>
      <c r="C28" s="6"/>
      <c r="D28" s="6"/>
      <c r="E28" s="6"/>
      <c r="F28" s="6"/>
      <c r="G28" s="6"/>
      <c r="H28" s="6"/>
      <c r="I28" s="6"/>
      <c r="J28" s="6"/>
      <c r="K28" s="6">
        <v>56</v>
      </c>
      <c r="L28" s="14">
        <f t="shared" si="6"/>
        <v>56</v>
      </c>
      <c r="M28" s="6"/>
      <c r="N28" s="6"/>
      <c r="O28" s="6"/>
      <c r="P28" s="6"/>
      <c r="Q28" s="6"/>
      <c r="R28" s="6"/>
      <c r="S28" s="6"/>
      <c r="T28" s="6"/>
      <c r="U28" s="16">
        <v>58</v>
      </c>
      <c r="V28" s="14">
        <f>IF(U28&gt;"a",U28,SUM(M28:U28))</f>
        <v>58</v>
      </c>
      <c r="W28" s="17">
        <f>IF(V28&gt;"a",V28,L28+V28)</f>
        <v>114</v>
      </c>
      <c r="X28" s="19">
        <f>IF(COUNT(W26:W30)&lt;=3,"DQ",IF(COUNT(W26:W30)=4,SUM(W26:W30),SUM(W26:W30)-MAX(W26:W30)))</f>
        <v>422</v>
      </c>
    </row>
    <row r="29" spans="1:24" ht="10.5" thickTop="1">
      <c r="A29" s="41" t="s">
        <v>119</v>
      </c>
      <c r="B29" s="18" t="str">
        <f>B28</f>
        <v>AW</v>
      </c>
      <c r="C29" s="6"/>
      <c r="D29" s="6"/>
      <c r="E29" s="6"/>
      <c r="F29" s="6"/>
      <c r="G29" s="6"/>
      <c r="H29" s="6"/>
      <c r="I29" s="6"/>
      <c r="J29" s="6"/>
      <c r="K29" s="6">
        <v>57</v>
      </c>
      <c r="L29" s="14">
        <f t="shared" si="6"/>
        <v>57</v>
      </c>
      <c r="M29" s="6"/>
      <c r="N29" s="6"/>
      <c r="O29" s="6"/>
      <c r="P29" s="6"/>
      <c r="Q29" s="6"/>
      <c r="R29" s="6"/>
      <c r="S29" s="6"/>
      <c r="T29" s="6"/>
      <c r="U29" s="16">
        <v>60</v>
      </c>
      <c r="V29" s="14">
        <f>IF(U29&gt;"a",U29,SUM(M29:U29))</f>
        <v>60</v>
      </c>
      <c r="W29" s="17">
        <f>IF(V29&gt;"a",V29,L29+V29)</f>
        <v>117</v>
      </c>
      <c r="X29" s="10"/>
    </row>
    <row r="30" spans="1:24" ht="9.75">
      <c r="A30" s="42"/>
      <c r="B30" s="20" t="str">
        <f>B29</f>
        <v>AW</v>
      </c>
      <c r="C30" s="21"/>
      <c r="D30" s="21"/>
      <c r="E30" s="21"/>
      <c r="F30" s="21"/>
      <c r="G30" s="21"/>
      <c r="H30" s="21"/>
      <c r="I30" s="21"/>
      <c r="J30" s="21"/>
      <c r="K30" s="21">
        <v>99</v>
      </c>
      <c r="L30" s="22">
        <f t="shared" si="6"/>
        <v>99</v>
      </c>
      <c r="M30" s="21"/>
      <c r="N30" s="21"/>
      <c r="O30" s="21"/>
      <c r="P30" s="21"/>
      <c r="Q30" s="21"/>
      <c r="R30" s="21"/>
      <c r="S30" s="21"/>
      <c r="T30" s="21"/>
      <c r="U30" s="23">
        <v>99</v>
      </c>
      <c r="V30" s="14">
        <f>IF(U30&gt;"a",U30,SUM(M30:U30))</f>
        <v>99</v>
      </c>
      <c r="W30" s="24">
        <f>IF(V30&gt;"a",V30,L30+V30)</f>
        <v>198</v>
      </c>
      <c r="X30" s="10"/>
    </row>
    <row r="31" spans="1:24" ht="10.5" thickBot="1">
      <c r="A31" s="43" t="s">
        <v>5</v>
      </c>
      <c r="B31" s="25" t="str">
        <f>B30</f>
        <v>AW</v>
      </c>
      <c r="C31" s="25">
        <f aca="true" t="shared" si="7" ref="C31:K31">MIN(C26:C30)</f>
        <v>0</v>
      </c>
      <c r="D31" s="25">
        <f t="shared" si="7"/>
        <v>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  <c r="K31" s="25">
        <f t="shared" si="7"/>
        <v>48</v>
      </c>
      <c r="L31" s="26">
        <f t="shared" si="6"/>
        <v>48</v>
      </c>
      <c r="M31" s="25">
        <f aca="true" t="shared" si="8" ref="M31:U31">MIN(M26:M30)</f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25">
        <f t="shared" si="8"/>
        <v>0</v>
      </c>
      <c r="S31" s="25">
        <f t="shared" si="8"/>
        <v>0</v>
      </c>
      <c r="T31" s="25">
        <f t="shared" si="8"/>
        <v>0</v>
      </c>
      <c r="U31" s="27">
        <f t="shared" si="8"/>
        <v>45</v>
      </c>
      <c r="V31" s="26">
        <f>SUM(M31:U31)</f>
        <v>45</v>
      </c>
      <c r="W31" s="28">
        <f>L31+V31</f>
        <v>93</v>
      </c>
      <c r="X31" s="10"/>
    </row>
    <row r="32" spans="1:24" ht="12" thickBot="1" thickTop="1">
      <c r="A32" s="4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4"/>
      <c r="M32" s="18"/>
      <c r="N32" s="18"/>
      <c r="O32" s="18"/>
      <c r="P32" s="18"/>
      <c r="Q32" s="18"/>
      <c r="R32" s="18"/>
      <c r="S32" s="18"/>
      <c r="T32" s="18"/>
      <c r="U32" s="30"/>
      <c r="V32" s="14"/>
      <c r="W32" s="17"/>
      <c r="X32" s="31"/>
    </row>
    <row r="33" spans="1:24" ht="15.75" thickTop="1">
      <c r="A33" s="45" t="s">
        <v>67</v>
      </c>
      <c r="B33" s="32" t="s">
        <v>1</v>
      </c>
      <c r="C33" s="33">
        <v>1</v>
      </c>
      <c r="D33" s="33">
        <v>2</v>
      </c>
      <c r="E33" s="33">
        <v>3</v>
      </c>
      <c r="F33" s="33">
        <v>4</v>
      </c>
      <c r="G33" s="33">
        <v>5</v>
      </c>
      <c r="H33" s="33">
        <v>6</v>
      </c>
      <c r="I33" s="33">
        <v>7</v>
      </c>
      <c r="J33" s="33">
        <v>8</v>
      </c>
      <c r="K33" s="33">
        <v>9</v>
      </c>
      <c r="L33" s="34" t="s">
        <v>2</v>
      </c>
      <c r="M33" s="33">
        <v>10</v>
      </c>
      <c r="N33" s="33">
        <v>11</v>
      </c>
      <c r="O33" s="33">
        <v>12</v>
      </c>
      <c r="P33" s="33">
        <v>13</v>
      </c>
      <c r="Q33" s="33">
        <v>14</v>
      </c>
      <c r="R33" s="33">
        <v>15</v>
      </c>
      <c r="S33" s="33">
        <v>16</v>
      </c>
      <c r="T33" s="33">
        <v>17</v>
      </c>
      <c r="U33" s="33">
        <v>18</v>
      </c>
      <c r="V33" s="34" t="s">
        <v>3</v>
      </c>
      <c r="W33" s="35" t="s">
        <v>4</v>
      </c>
      <c r="X33" s="10"/>
    </row>
    <row r="34" spans="1:24" ht="9.75">
      <c r="A34" s="41" t="s">
        <v>153</v>
      </c>
      <c r="B34" s="6" t="s">
        <v>43</v>
      </c>
      <c r="C34" s="6"/>
      <c r="D34" s="6"/>
      <c r="E34" s="6"/>
      <c r="F34" s="6"/>
      <c r="G34" s="6"/>
      <c r="H34" s="6"/>
      <c r="I34" s="6"/>
      <c r="J34" s="6"/>
      <c r="K34" s="6">
        <v>41</v>
      </c>
      <c r="L34" s="14">
        <f aca="true" t="shared" si="9" ref="L34:L40">SUM(C34:K34)</f>
        <v>41</v>
      </c>
      <c r="M34" s="6"/>
      <c r="N34" s="6"/>
      <c r="O34" s="6"/>
      <c r="P34" s="6"/>
      <c r="Q34" s="6"/>
      <c r="R34" s="6"/>
      <c r="S34" s="6"/>
      <c r="T34" s="6"/>
      <c r="U34" s="16">
        <v>40</v>
      </c>
      <c r="V34" s="14">
        <f aca="true" t="shared" si="10" ref="V34:V39">IF(U34&gt;"a",U34,SUM(M34:U34))</f>
        <v>40</v>
      </c>
      <c r="W34" s="17">
        <f aca="true" t="shared" si="11" ref="W34:W39">IF(V34&gt;"a",V34,L34+V34)</f>
        <v>81</v>
      </c>
      <c r="X34" s="10"/>
    </row>
    <row r="35" spans="1:24" ht="9.75">
      <c r="A35" s="41" t="s">
        <v>154</v>
      </c>
      <c r="B35" s="18" t="str">
        <f>IF(B34="","",B34)</f>
        <v>BC</v>
      </c>
      <c r="C35" s="6"/>
      <c r="D35" s="6"/>
      <c r="E35" s="6"/>
      <c r="F35" s="6"/>
      <c r="G35" s="6"/>
      <c r="H35" s="6"/>
      <c r="I35" s="6"/>
      <c r="J35" s="6"/>
      <c r="K35" s="16">
        <v>40</v>
      </c>
      <c r="L35" s="14">
        <f t="shared" si="9"/>
        <v>40</v>
      </c>
      <c r="M35" s="6"/>
      <c r="N35" s="6"/>
      <c r="O35" s="6"/>
      <c r="P35" s="6"/>
      <c r="Q35" s="6"/>
      <c r="R35" s="6"/>
      <c r="S35" s="6"/>
      <c r="T35" s="6"/>
      <c r="U35" s="6">
        <v>41</v>
      </c>
      <c r="V35" s="14">
        <f t="shared" si="10"/>
        <v>41</v>
      </c>
      <c r="W35" s="17">
        <f t="shared" si="11"/>
        <v>81</v>
      </c>
      <c r="X35" s="10" t="s">
        <v>4</v>
      </c>
    </row>
    <row r="36" spans="1:24" ht="10.5" thickBot="1">
      <c r="A36" s="41" t="s">
        <v>155</v>
      </c>
      <c r="B36" s="18" t="str">
        <f>B35</f>
        <v>BC</v>
      </c>
      <c r="C36" s="6"/>
      <c r="D36" s="6"/>
      <c r="E36" s="6"/>
      <c r="F36" s="6"/>
      <c r="G36" s="6"/>
      <c r="H36" s="6"/>
      <c r="I36" s="6"/>
      <c r="J36" s="6"/>
      <c r="K36" s="6">
        <v>52</v>
      </c>
      <c r="L36" s="14">
        <f t="shared" si="9"/>
        <v>52</v>
      </c>
      <c r="M36" s="6"/>
      <c r="N36" s="6"/>
      <c r="O36" s="6"/>
      <c r="P36" s="6"/>
      <c r="Q36" s="6"/>
      <c r="R36" s="6"/>
      <c r="S36" s="6"/>
      <c r="T36" s="6"/>
      <c r="U36" s="16">
        <v>45</v>
      </c>
      <c r="V36" s="14">
        <f t="shared" si="10"/>
        <v>45</v>
      </c>
      <c r="W36" s="17">
        <f t="shared" si="11"/>
        <v>97</v>
      </c>
      <c r="X36" s="19">
        <f>IF(COUNT(W34:W38)&lt;=3,"DQ",IF(COUNT(W34:W38)=4,SUM(W34:W38),SUM(W34:W38)-MAX(W34:W38)))</f>
        <v>340</v>
      </c>
    </row>
    <row r="37" spans="1:24" ht="10.5" thickTop="1">
      <c r="A37" s="41" t="s">
        <v>156</v>
      </c>
      <c r="B37" s="18" t="str">
        <f>B36</f>
        <v>BC</v>
      </c>
      <c r="C37" s="6"/>
      <c r="D37" s="6"/>
      <c r="E37" s="6"/>
      <c r="F37" s="6"/>
      <c r="G37" s="6"/>
      <c r="H37" s="6"/>
      <c r="I37" s="6"/>
      <c r="J37" s="6"/>
      <c r="K37" s="6">
        <v>42</v>
      </c>
      <c r="L37" s="14">
        <f t="shared" si="9"/>
        <v>42</v>
      </c>
      <c r="M37" s="6"/>
      <c r="N37" s="6"/>
      <c r="O37" s="6"/>
      <c r="P37" s="6"/>
      <c r="Q37" s="6"/>
      <c r="R37" s="6"/>
      <c r="S37" s="6"/>
      <c r="T37" s="6"/>
      <c r="U37" s="16">
        <v>39</v>
      </c>
      <c r="V37" s="14">
        <f t="shared" si="10"/>
        <v>39</v>
      </c>
      <c r="W37" s="17">
        <f t="shared" si="11"/>
        <v>81</v>
      </c>
      <c r="X37" s="10"/>
    </row>
    <row r="38" spans="1:24" ht="9.75">
      <c r="A38" s="42" t="s">
        <v>157</v>
      </c>
      <c r="B38" s="20" t="str">
        <f>B37</f>
        <v>BC</v>
      </c>
      <c r="C38" s="21"/>
      <c r="D38" s="21"/>
      <c r="E38" s="21"/>
      <c r="F38" s="21"/>
      <c r="G38" s="21"/>
      <c r="H38" s="21"/>
      <c r="I38" s="21"/>
      <c r="J38" s="21"/>
      <c r="K38" s="21">
        <v>50</v>
      </c>
      <c r="L38" s="22">
        <f t="shared" si="9"/>
        <v>50</v>
      </c>
      <c r="M38" s="21"/>
      <c r="N38" s="21"/>
      <c r="O38" s="21"/>
      <c r="P38" s="21"/>
      <c r="Q38" s="21"/>
      <c r="R38" s="21"/>
      <c r="S38" s="21"/>
      <c r="T38" s="21"/>
      <c r="U38" s="23">
        <v>53</v>
      </c>
      <c r="V38" s="22">
        <f t="shared" si="10"/>
        <v>53</v>
      </c>
      <c r="W38" s="24">
        <f t="shared" si="11"/>
        <v>103</v>
      </c>
      <c r="X38" s="10"/>
    </row>
    <row r="39" spans="1:24" ht="9.75">
      <c r="A39" s="41" t="s">
        <v>192</v>
      </c>
      <c r="B39" s="18" t="s">
        <v>80</v>
      </c>
      <c r="C39" s="6"/>
      <c r="D39" s="6"/>
      <c r="E39" s="6"/>
      <c r="F39" s="6"/>
      <c r="G39" s="6"/>
      <c r="H39" s="6"/>
      <c r="I39" s="6"/>
      <c r="J39" s="6"/>
      <c r="K39" s="6">
        <v>52</v>
      </c>
      <c r="L39" s="22">
        <f t="shared" si="9"/>
        <v>52</v>
      </c>
      <c r="M39" s="6"/>
      <c r="N39" s="6"/>
      <c r="O39" s="6"/>
      <c r="P39" s="6"/>
      <c r="Q39" s="6"/>
      <c r="R39" s="6"/>
      <c r="S39" s="6"/>
      <c r="T39" s="6"/>
      <c r="U39" s="16">
        <v>47</v>
      </c>
      <c r="V39" s="14">
        <f t="shared" si="10"/>
        <v>47</v>
      </c>
      <c r="W39" s="24">
        <f t="shared" si="11"/>
        <v>99</v>
      </c>
      <c r="X39" s="10"/>
    </row>
    <row r="40" spans="1:24" ht="10.5" thickBot="1">
      <c r="A40" s="43" t="s">
        <v>5</v>
      </c>
      <c r="B40" s="25" t="str">
        <f>B38</f>
        <v>BC</v>
      </c>
      <c r="C40" s="25">
        <f aca="true" t="shared" si="12" ref="C40:K40">MIN(C34:C38)</f>
        <v>0</v>
      </c>
      <c r="D40" s="25">
        <f t="shared" si="12"/>
        <v>0</v>
      </c>
      <c r="E40" s="25">
        <f t="shared" si="12"/>
        <v>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40</v>
      </c>
      <c r="L40" s="26">
        <f t="shared" si="9"/>
        <v>40</v>
      </c>
      <c r="M40" s="25">
        <f aca="true" t="shared" si="13" ref="M40:U40">MIN(M34:M38)</f>
        <v>0</v>
      </c>
      <c r="N40" s="25">
        <f t="shared" si="13"/>
        <v>0</v>
      </c>
      <c r="O40" s="25">
        <f t="shared" si="13"/>
        <v>0</v>
      </c>
      <c r="P40" s="25">
        <f t="shared" si="13"/>
        <v>0</v>
      </c>
      <c r="Q40" s="25">
        <f t="shared" si="13"/>
        <v>0</v>
      </c>
      <c r="R40" s="25">
        <f t="shared" si="13"/>
        <v>0</v>
      </c>
      <c r="S40" s="25">
        <f t="shared" si="13"/>
        <v>0</v>
      </c>
      <c r="T40" s="25">
        <f t="shared" si="13"/>
        <v>0</v>
      </c>
      <c r="U40" s="27">
        <f t="shared" si="13"/>
        <v>39</v>
      </c>
      <c r="V40" s="26">
        <f>SUM(M40:U40)</f>
        <v>39</v>
      </c>
      <c r="W40" s="28">
        <f>L40+V40</f>
        <v>79</v>
      </c>
      <c r="X40" s="10"/>
    </row>
    <row r="41" spans="1:23" ht="12" thickBot="1" thickTop="1">
      <c r="A41" s="4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4"/>
      <c r="M41" s="18"/>
      <c r="N41" s="18"/>
      <c r="O41" s="18"/>
      <c r="P41" s="18"/>
      <c r="Q41" s="18"/>
      <c r="R41" s="18"/>
      <c r="S41" s="18"/>
      <c r="T41" s="18"/>
      <c r="U41" s="30"/>
      <c r="V41" s="14"/>
      <c r="W41" s="17"/>
    </row>
    <row r="42" spans="1:24" ht="15.75" thickTop="1">
      <c r="A42" s="45" t="s">
        <v>64</v>
      </c>
      <c r="B42" s="32" t="s">
        <v>1</v>
      </c>
      <c r="C42" s="33">
        <v>1</v>
      </c>
      <c r="D42" s="33">
        <v>2</v>
      </c>
      <c r="E42" s="33">
        <v>3</v>
      </c>
      <c r="F42" s="33">
        <v>4</v>
      </c>
      <c r="G42" s="33">
        <v>5</v>
      </c>
      <c r="H42" s="33">
        <v>6</v>
      </c>
      <c r="I42" s="33">
        <v>7</v>
      </c>
      <c r="J42" s="33">
        <v>8</v>
      </c>
      <c r="K42" s="33">
        <v>9</v>
      </c>
      <c r="L42" s="34" t="s">
        <v>2</v>
      </c>
      <c r="M42" s="33">
        <v>10</v>
      </c>
      <c r="N42" s="33">
        <v>11</v>
      </c>
      <c r="O42" s="33">
        <v>12</v>
      </c>
      <c r="P42" s="33">
        <v>13</v>
      </c>
      <c r="Q42" s="33">
        <v>14</v>
      </c>
      <c r="R42" s="33">
        <v>15</v>
      </c>
      <c r="S42" s="33">
        <v>16</v>
      </c>
      <c r="T42" s="33">
        <v>17</v>
      </c>
      <c r="U42" s="33">
        <v>18</v>
      </c>
      <c r="V42" s="34" t="s">
        <v>3</v>
      </c>
      <c r="W42" s="35" t="s">
        <v>4</v>
      </c>
      <c r="X42" s="10"/>
    </row>
    <row r="43" spans="1:24" ht="9.75">
      <c r="A43" s="41" t="s">
        <v>120</v>
      </c>
      <c r="B43" s="6" t="s">
        <v>35</v>
      </c>
      <c r="C43" s="6"/>
      <c r="D43" s="6"/>
      <c r="E43" s="6"/>
      <c r="F43" s="6"/>
      <c r="G43" s="6"/>
      <c r="H43" s="6"/>
      <c r="I43" s="6"/>
      <c r="J43" s="6"/>
      <c r="K43" s="6">
        <v>44</v>
      </c>
      <c r="L43" s="14">
        <f aca="true" t="shared" si="14" ref="L43:L48">SUM(C43:K43)</f>
        <v>44</v>
      </c>
      <c r="M43" s="6"/>
      <c r="N43" s="6"/>
      <c r="O43" s="6"/>
      <c r="P43" s="6"/>
      <c r="Q43" s="6"/>
      <c r="R43" s="6"/>
      <c r="S43" s="6"/>
      <c r="T43" s="6"/>
      <c r="U43" s="16">
        <v>40</v>
      </c>
      <c r="V43" s="14">
        <f>IF(U43&gt;"a",U43,SUM(M43:U43))</f>
        <v>40</v>
      </c>
      <c r="W43" s="17">
        <f>IF(V43&gt;"a",V43,L43+V43)</f>
        <v>84</v>
      </c>
      <c r="X43" s="10"/>
    </row>
    <row r="44" spans="1:24" ht="9.75">
      <c r="A44" s="41" t="s">
        <v>121</v>
      </c>
      <c r="B44" s="18" t="str">
        <f>IF(B43="","",B43)</f>
        <v>BE</v>
      </c>
      <c r="C44" s="6"/>
      <c r="D44" s="6"/>
      <c r="E44" s="6"/>
      <c r="F44" s="6"/>
      <c r="G44" s="6"/>
      <c r="H44" s="6"/>
      <c r="I44" s="6"/>
      <c r="J44" s="6"/>
      <c r="K44" s="16">
        <v>42</v>
      </c>
      <c r="L44" s="14">
        <f t="shared" si="14"/>
        <v>42</v>
      </c>
      <c r="M44" s="6"/>
      <c r="N44" s="6"/>
      <c r="O44" s="6"/>
      <c r="P44" s="6"/>
      <c r="Q44" s="6"/>
      <c r="R44" s="6"/>
      <c r="S44" s="6"/>
      <c r="T44" s="6"/>
      <c r="U44" s="6">
        <v>44</v>
      </c>
      <c r="V44" s="14">
        <f>IF(U44&gt;"a",U44,SUM(M44:U44))</f>
        <v>44</v>
      </c>
      <c r="W44" s="17">
        <f>IF(V44&gt;"a",V44,L44+V44)</f>
        <v>86</v>
      </c>
      <c r="X44" s="10" t="s">
        <v>4</v>
      </c>
    </row>
    <row r="45" spans="1:24" ht="10.5" thickBot="1">
      <c r="A45" s="41" t="s">
        <v>122</v>
      </c>
      <c r="B45" s="18" t="str">
        <f>B44</f>
        <v>BE</v>
      </c>
      <c r="C45" s="6"/>
      <c r="D45" s="6"/>
      <c r="E45" s="6"/>
      <c r="F45" s="6"/>
      <c r="G45" s="6"/>
      <c r="H45" s="6"/>
      <c r="I45" s="6"/>
      <c r="J45" s="6"/>
      <c r="K45" s="6">
        <v>47</v>
      </c>
      <c r="L45" s="14">
        <f t="shared" si="14"/>
        <v>47</v>
      </c>
      <c r="M45" s="6"/>
      <c r="N45" s="6"/>
      <c r="O45" s="6"/>
      <c r="P45" s="6"/>
      <c r="Q45" s="6"/>
      <c r="R45" s="6"/>
      <c r="S45" s="6"/>
      <c r="T45" s="6"/>
      <c r="U45" s="16">
        <v>45</v>
      </c>
      <c r="V45" s="14">
        <f>IF(U45&gt;"a",U45,SUM(M45:U45))</f>
        <v>45</v>
      </c>
      <c r="W45" s="17">
        <f>IF(V45&gt;"a",V45,L45+V45)</f>
        <v>92</v>
      </c>
      <c r="X45" s="19">
        <f>IF(COUNT(W43:W47)&lt;=3,"DQ",IF(COUNT(W43:W47)=4,SUM(W43:W47),SUM(W43:W47)-MAX(W43:W47)))</f>
        <v>351</v>
      </c>
    </row>
    <row r="46" spans="1:24" ht="10.5" thickTop="1">
      <c r="A46" s="41" t="s">
        <v>123</v>
      </c>
      <c r="B46" s="18" t="str">
        <f>B45</f>
        <v>BE</v>
      </c>
      <c r="C46" s="6"/>
      <c r="D46" s="6"/>
      <c r="E46" s="6"/>
      <c r="F46" s="6"/>
      <c r="G46" s="6"/>
      <c r="H46" s="6"/>
      <c r="I46" s="6"/>
      <c r="J46" s="6"/>
      <c r="K46" s="6">
        <v>48</v>
      </c>
      <c r="L46" s="14">
        <f t="shared" si="14"/>
        <v>48</v>
      </c>
      <c r="M46" s="6"/>
      <c r="N46" s="6"/>
      <c r="O46" s="6"/>
      <c r="P46" s="6"/>
      <c r="Q46" s="6"/>
      <c r="R46" s="6"/>
      <c r="S46" s="6"/>
      <c r="T46" s="6"/>
      <c r="U46" s="16">
        <v>41</v>
      </c>
      <c r="V46" s="14">
        <f>IF(U46&gt;"a",U46,SUM(M46:U46))</f>
        <v>41</v>
      </c>
      <c r="W46" s="17">
        <f>IF(V46&gt;"a",V46,L46+V46)</f>
        <v>89</v>
      </c>
      <c r="X46" s="10"/>
    </row>
    <row r="47" spans="1:24" ht="9.75">
      <c r="A47" s="42" t="s">
        <v>124</v>
      </c>
      <c r="B47" s="20" t="str">
        <f>B46</f>
        <v>BE</v>
      </c>
      <c r="C47" s="21"/>
      <c r="D47" s="21"/>
      <c r="E47" s="21"/>
      <c r="F47" s="21"/>
      <c r="G47" s="21"/>
      <c r="H47" s="21"/>
      <c r="I47" s="21"/>
      <c r="J47" s="21"/>
      <c r="K47" s="21">
        <v>49</v>
      </c>
      <c r="L47" s="22">
        <f t="shared" si="14"/>
        <v>49</v>
      </c>
      <c r="M47" s="21"/>
      <c r="N47" s="21"/>
      <c r="O47" s="21"/>
      <c r="P47" s="21"/>
      <c r="Q47" s="21"/>
      <c r="R47" s="21"/>
      <c r="S47" s="21"/>
      <c r="T47" s="21"/>
      <c r="U47" s="23">
        <v>46</v>
      </c>
      <c r="V47" s="22">
        <f>IF(U47&gt;"a",U47,SUM(M47:U47))</f>
        <v>46</v>
      </c>
      <c r="W47" s="24">
        <f>IF(V47&gt;"a",V47,L47+V47)</f>
        <v>95</v>
      </c>
      <c r="X47" s="10"/>
    </row>
    <row r="48" spans="1:24" ht="10.5" thickBot="1">
      <c r="A48" s="43" t="s">
        <v>5</v>
      </c>
      <c r="B48" s="25" t="str">
        <f>B47</f>
        <v>BE</v>
      </c>
      <c r="C48" s="25">
        <f aca="true" t="shared" si="15" ref="C48:K48">MIN(C43:C47)</f>
        <v>0</v>
      </c>
      <c r="D48" s="25">
        <f t="shared" si="15"/>
        <v>0</v>
      </c>
      <c r="E48" s="25">
        <f t="shared" si="15"/>
        <v>0</v>
      </c>
      <c r="F48" s="25">
        <f t="shared" si="15"/>
        <v>0</v>
      </c>
      <c r="G48" s="25">
        <f t="shared" si="15"/>
        <v>0</v>
      </c>
      <c r="H48" s="25">
        <f t="shared" si="15"/>
        <v>0</v>
      </c>
      <c r="I48" s="25">
        <f t="shared" si="15"/>
        <v>0</v>
      </c>
      <c r="J48" s="25">
        <f t="shared" si="15"/>
        <v>0</v>
      </c>
      <c r="K48" s="25">
        <f t="shared" si="15"/>
        <v>42</v>
      </c>
      <c r="L48" s="26">
        <f t="shared" si="14"/>
        <v>42</v>
      </c>
      <c r="M48" s="25">
        <f aca="true" t="shared" si="16" ref="M48:U48">MIN(M43:M47)</f>
        <v>0</v>
      </c>
      <c r="N48" s="25">
        <f t="shared" si="16"/>
        <v>0</v>
      </c>
      <c r="O48" s="25">
        <f t="shared" si="16"/>
        <v>0</v>
      </c>
      <c r="P48" s="25">
        <f t="shared" si="16"/>
        <v>0</v>
      </c>
      <c r="Q48" s="25">
        <f t="shared" si="16"/>
        <v>0</v>
      </c>
      <c r="R48" s="25">
        <f t="shared" si="16"/>
        <v>0</v>
      </c>
      <c r="S48" s="25">
        <f t="shared" si="16"/>
        <v>0</v>
      </c>
      <c r="T48" s="25">
        <f t="shared" si="16"/>
        <v>0</v>
      </c>
      <c r="U48" s="27">
        <f t="shared" si="16"/>
        <v>40</v>
      </c>
      <c r="V48" s="26">
        <f>SUM(M48:U48)</f>
        <v>40</v>
      </c>
      <c r="W48" s="28">
        <f>L48+V48</f>
        <v>82</v>
      </c>
      <c r="X48" s="10"/>
    </row>
    <row r="49" spans="1:24" ht="12" thickBot="1" thickTop="1">
      <c r="A49" s="5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4"/>
      <c r="M49" s="18"/>
      <c r="N49" s="18"/>
      <c r="O49" s="18"/>
      <c r="P49" s="18"/>
      <c r="Q49" s="18"/>
      <c r="R49" s="18"/>
      <c r="S49" s="18"/>
      <c r="T49" s="18"/>
      <c r="U49" s="30"/>
      <c r="V49" s="14"/>
      <c r="W49" s="17"/>
      <c r="X49" s="31"/>
    </row>
    <row r="50" spans="1:24" ht="15.75" thickTop="1">
      <c r="A50" s="45" t="s">
        <v>72</v>
      </c>
      <c r="B50" s="32" t="s">
        <v>1</v>
      </c>
      <c r="C50" s="33">
        <v>1</v>
      </c>
      <c r="D50" s="33">
        <v>2</v>
      </c>
      <c r="E50" s="33">
        <v>3</v>
      </c>
      <c r="F50" s="33">
        <v>4</v>
      </c>
      <c r="G50" s="33">
        <v>5</v>
      </c>
      <c r="H50" s="33">
        <v>6</v>
      </c>
      <c r="I50" s="33">
        <v>7</v>
      </c>
      <c r="J50" s="33">
        <v>8</v>
      </c>
      <c r="K50" s="33">
        <v>9</v>
      </c>
      <c r="L50" s="34" t="s">
        <v>2</v>
      </c>
      <c r="M50" s="33">
        <v>10</v>
      </c>
      <c r="N50" s="33">
        <v>11</v>
      </c>
      <c r="O50" s="33">
        <v>12</v>
      </c>
      <c r="P50" s="33">
        <v>13</v>
      </c>
      <c r="Q50" s="33">
        <v>14</v>
      </c>
      <c r="R50" s="33">
        <v>15</v>
      </c>
      <c r="S50" s="33">
        <v>16</v>
      </c>
      <c r="T50" s="33">
        <v>17</v>
      </c>
      <c r="U50" s="33">
        <v>18</v>
      </c>
      <c r="V50" s="34" t="s">
        <v>3</v>
      </c>
      <c r="W50" s="35" t="s">
        <v>4</v>
      </c>
      <c r="X50" s="10"/>
    </row>
    <row r="51" spans="1:24" ht="9.75">
      <c r="A51" s="41" t="s">
        <v>158</v>
      </c>
      <c r="B51" s="6" t="s">
        <v>93</v>
      </c>
      <c r="C51" s="6"/>
      <c r="D51" s="6"/>
      <c r="E51" s="6"/>
      <c r="F51" s="6"/>
      <c r="G51" s="6"/>
      <c r="H51" s="6"/>
      <c r="I51" s="6"/>
      <c r="J51" s="6"/>
      <c r="K51" s="6">
        <v>45</v>
      </c>
      <c r="L51" s="14">
        <f aca="true" t="shared" si="17" ref="L51:L56">SUM(C51:K51)</f>
        <v>45</v>
      </c>
      <c r="M51" s="6"/>
      <c r="N51" s="6"/>
      <c r="O51" s="6"/>
      <c r="P51" s="6"/>
      <c r="Q51" s="6"/>
      <c r="R51" s="6"/>
      <c r="S51" s="6"/>
      <c r="T51" s="6"/>
      <c r="U51" s="16">
        <v>38</v>
      </c>
      <c r="V51" s="14">
        <f>IF(U51&gt;"a",U51,SUM(M51:U51))</f>
        <v>38</v>
      </c>
      <c r="W51" s="17">
        <f>IF(V51&gt;"a",V51,L51+V51)</f>
        <v>83</v>
      </c>
      <c r="X51" s="10"/>
    </row>
    <row r="52" spans="1:24" ht="9.75">
      <c r="A52" s="41" t="s">
        <v>159</v>
      </c>
      <c r="B52" s="18" t="str">
        <f>IF(B51="","",B51)</f>
        <v>DS</v>
      </c>
      <c r="C52" s="6"/>
      <c r="D52" s="6"/>
      <c r="E52" s="6"/>
      <c r="F52" s="6"/>
      <c r="G52" s="6"/>
      <c r="H52" s="6"/>
      <c r="I52" s="6"/>
      <c r="J52" s="6"/>
      <c r="K52" s="16">
        <v>51</v>
      </c>
      <c r="L52" s="14">
        <f t="shared" si="17"/>
        <v>51</v>
      </c>
      <c r="M52" s="6"/>
      <c r="N52" s="6"/>
      <c r="O52" s="6"/>
      <c r="P52" s="6"/>
      <c r="Q52" s="6"/>
      <c r="R52" s="6"/>
      <c r="S52" s="6"/>
      <c r="T52" s="6"/>
      <c r="U52" s="6">
        <v>50</v>
      </c>
      <c r="V52" s="14">
        <f>IF(U52&gt;"a",U52,SUM(M52:U52))</f>
        <v>50</v>
      </c>
      <c r="W52" s="17">
        <f>IF(V52&gt;"a",V52,L52+V52)</f>
        <v>101</v>
      </c>
      <c r="X52" s="10" t="s">
        <v>4</v>
      </c>
    </row>
    <row r="53" spans="1:24" ht="10.5" thickBot="1">
      <c r="A53" s="41" t="s">
        <v>160</v>
      </c>
      <c r="B53" s="18" t="str">
        <f>B52</f>
        <v>DS</v>
      </c>
      <c r="C53" s="6"/>
      <c r="D53" s="6"/>
      <c r="E53" s="6"/>
      <c r="F53" s="6"/>
      <c r="G53" s="6"/>
      <c r="H53" s="6"/>
      <c r="I53" s="6"/>
      <c r="J53" s="6"/>
      <c r="K53" s="6">
        <v>48</v>
      </c>
      <c r="L53" s="14">
        <f t="shared" si="17"/>
        <v>48</v>
      </c>
      <c r="M53" s="6"/>
      <c r="N53" s="6"/>
      <c r="O53" s="6"/>
      <c r="P53" s="6"/>
      <c r="Q53" s="6"/>
      <c r="R53" s="6"/>
      <c r="S53" s="6"/>
      <c r="T53" s="6"/>
      <c r="U53" s="16">
        <v>44</v>
      </c>
      <c r="V53" s="14">
        <f>IF(U53&gt;"a",U53,SUM(M53:U53))</f>
        <v>44</v>
      </c>
      <c r="W53" s="17">
        <f>IF(V53&gt;"a",V53,L53+V53)</f>
        <v>92</v>
      </c>
      <c r="X53" s="19">
        <f>IF(COUNT(W51:W55)&lt;=3,"DQ",IF(COUNT(W51:W55)=4,SUM(W51:W55),SUM(W51:W55)-MAX(W51:W55)))</f>
        <v>372</v>
      </c>
    </row>
    <row r="54" spans="1:24" ht="10.5" thickTop="1">
      <c r="A54" s="41" t="s">
        <v>161</v>
      </c>
      <c r="B54" s="18" t="str">
        <f>B53</f>
        <v>DS</v>
      </c>
      <c r="C54" s="6"/>
      <c r="D54" s="6"/>
      <c r="E54" s="6"/>
      <c r="F54" s="6"/>
      <c r="G54" s="6"/>
      <c r="H54" s="6"/>
      <c r="I54" s="6"/>
      <c r="J54" s="6"/>
      <c r="K54" s="6">
        <v>48</v>
      </c>
      <c r="L54" s="14">
        <f t="shared" si="17"/>
        <v>48</v>
      </c>
      <c r="M54" s="6"/>
      <c r="N54" s="6"/>
      <c r="O54" s="6"/>
      <c r="P54" s="6"/>
      <c r="Q54" s="6"/>
      <c r="R54" s="6"/>
      <c r="S54" s="6"/>
      <c r="T54" s="6"/>
      <c r="U54" s="16">
        <v>53</v>
      </c>
      <c r="V54" s="14">
        <f>IF(U54&gt;"a",U54,SUM(M54:U54))</f>
        <v>53</v>
      </c>
      <c r="W54" s="17">
        <f>IF(V54&gt;"a",V54,L54+V54)</f>
        <v>101</v>
      </c>
      <c r="X54" s="10"/>
    </row>
    <row r="55" spans="1:24" ht="9.75">
      <c r="A55" s="42" t="s">
        <v>162</v>
      </c>
      <c r="B55" s="20" t="str">
        <f>B54</f>
        <v>DS</v>
      </c>
      <c r="C55" s="21"/>
      <c r="D55" s="21"/>
      <c r="E55" s="21"/>
      <c r="F55" s="21"/>
      <c r="G55" s="21"/>
      <c r="H55" s="21"/>
      <c r="I55" s="21"/>
      <c r="J55" s="21"/>
      <c r="K55" s="21">
        <v>51</v>
      </c>
      <c r="L55" s="22">
        <f t="shared" si="17"/>
        <v>51</v>
      </c>
      <c r="M55" s="21"/>
      <c r="N55" s="21"/>
      <c r="O55" s="21"/>
      <c r="P55" s="21"/>
      <c r="Q55" s="21"/>
      <c r="R55" s="21"/>
      <c r="S55" s="21"/>
      <c r="T55" s="21"/>
      <c r="U55" s="23">
        <v>45</v>
      </c>
      <c r="V55" s="22">
        <f>IF(U55&gt;"a",U55,SUM(M55:U55))</f>
        <v>45</v>
      </c>
      <c r="W55" s="24">
        <f>IF(V55&gt;"a",V55,L55+V55)</f>
        <v>96</v>
      </c>
      <c r="X55" s="10"/>
    </row>
    <row r="56" spans="1:24" ht="10.5" thickBot="1">
      <c r="A56" s="43" t="s">
        <v>5</v>
      </c>
      <c r="B56" s="25" t="str">
        <f>B55</f>
        <v>DS</v>
      </c>
      <c r="C56" s="25">
        <f aca="true" t="shared" si="18" ref="C56:K56">MIN(C51:C55)</f>
        <v>0</v>
      </c>
      <c r="D56" s="25">
        <f t="shared" si="18"/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0</v>
      </c>
      <c r="J56" s="25">
        <f t="shared" si="18"/>
        <v>0</v>
      </c>
      <c r="K56" s="25">
        <f t="shared" si="18"/>
        <v>45</v>
      </c>
      <c r="L56" s="26">
        <f t="shared" si="17"/>
        <v>45</v>
      </c>
      <c r="M56" s="25">
        <f aca="true" t="shared" si="19" ref="M56:U56">MIN(M51:M55)</f>
        <v>0</v>
      </c>
      <c r="N56" s="25">
        <f t="shared" si="19"/>
        <v>0</v>
      </c>
      <c r="O56" s="25">
        <f t="shared" si="19"/>
        <v>0</v>
      </c>
      <c r="P56" s="25">
        <f t="shared" si="19"/>
        <v>0</v>
      </c>
      <c r="Q56" s="25">
        <f t="shared" si="19"/>
        <v>0</v>
      </c>
      <c r="R56" s="25">
        <f t="shared" si="19"/>
        <v>0</v>
      </c>
      <c r="S56" s="25">
        <f t="shared" si="19"/>
        <v>0</v>
      </c>
      <c r="T56" s="25">
        <f t="shared" si="19"/>
        <v>0</v>
      </c>
      <c r="U56" s="27">
        <f t="shared" si="19"/>
        <v>38</v>
      </c>
      <c r="V56" s="26">
        <f>SUM(M56:U56)</f>
        <v>38</v>
      </c>
      <c r="W56" s="28">
        <f>L56+V56</f>
        <v>83</v>
      </c>
      <c r="X56" s="10"/>
    </row>
    <row r="57" spans="1:24" ht="12" thickBot="1" thickTop="1">
      <c r="A57" s="5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4"/>
      <c r="M57" s="18"/>
      <c r="N57" s="18"/>
      <c r="O57" s="18"/>
      <c r="P57" s="18"/>
      <c r="Q57" s="18"/>
      <c r="R57" s="18"/>
      <c r="S57" s="18"/>
      <c r="T57" s="18"/>
      <c r="U57" s="30"/>
      <c r="V57" s="14"/>
      <c r="W57" s="17"/>
      <c r="X57" s="31"/>
    </row>
    <row r="58" spans="1:24" ht="15.75" thickTop="1">
      <c r="A58" s="45" t="s">
        <v>42</v>
      </c>
      <c r="B58" s="32" t="s">
        <v>1</v>
      </c>
      <c r="C58" s="33">
        <v>1</v>
      </c>
      <c r="D58" s="33">
        <v>2</v>
      </c>
      <c r="E58" s="33">
        <v>3</v>
      </c>
      <c r="F58" s="33">
        <v>4</v>
      </c>
      <c r="G58" s="33">
        <v>5</v>
      </c>
      <c r="H58" s="33">
        <v>6</v>
      </c>
      <c r="I58" s="33">
        <v>7</v>
      </c>
      <c r="J58" s="33">
        <v>8</v>
      </c>
      <c r="K58" s="33">
        <v>9</v>
      </c>
      <c r="L58" s="34" t="s">
        <v>2</v>
      </c>
      <c r="M58" s="33">
        <v>10</v>
      </c>
      <c r="N58" s="33">
        <v>11</v>
      </c>
      <c r="O58" s="33">
        <v>12</v>
      </c>
      <c r="P58" s="33">
        <v>13</v>
      </c>
      <c r="Q58" s="33">
        <v>14</v>
      </c>
      <c r="R58" s="33">
        <v>15</v>
      </c>
      <c r="S58" s="33">
        <v>16</v>
      </c>
      <c r="T58" s="33">
        <v>17</v>
      </c>
      <c r="U58" s="33">
        <v>18</v>
      </c>
      <c r="V58" s="34" t="s">
        <v>3</v>
      </c>
      <c r="W58" s="139" t="s">
        <v>4</v>
      </c>
      <c r="X58" s="31"/>
    </row>
    <row r="59" spans="1:23" ht="9.75">
      <c r="A59" s="41" t="s">
        <v>125</v>
      </c>
      <c r="B59" s="6" t="s">
        <v>70</v>
      </c>
      <c r="C59" s="6"/>
      <c r="D59" s="6"/>
      <c r="E59" s="6"/>
      <c r="F59" s="6"/>
      <c r="G59" s="6"/>
      <c r="H59" s="6"/>
      <c r="I59" s="6"/>
      <c r="J59" s="6"/>
      <c r="K59" s="6">
        <v>38</v>
      </c>
      <c r="L59" s="14">
        <f aca="true" t="shared" si="20" ref="L59:L64">SUM(C59:K59)</f>
        <v>38</v>
      </c>
      <c r="M59" s="6"/>
      <c r="N59" s="6"/>
      <c r="O59" s="6"/>
      <c r="P59" s="6"/>
      <c r="Q59" s="6"/>
      <c r="R59" s="6"/>
      <c r="S59" s="6"/>
      <c r="T59" s="6"/>
      <c r="U59" s="16">
        <v>43</v>
      </c>
      <c r="V59" s="14">
        <f>IF(U59&gt;"a",U59,SUM(M59:U59))</f>
        <v>43</v>
      </c>
      <c r="W59" s="140">
        <f>IF(V59&gt;"a",V59,L59+V59)</f>
        <v>81</v>
      </c>
    </row>
    <row r="60" spans="1:23" ht="9.75">
      <c r="A60" s="41" t="s">
        <v>126</v>
      </c>
      <c r="B60" s="18" t="str">
        <f>IF(B59="","",B59)</f>
        <v>DN</v>
      </c>
      <c r="C60" s="6"/>
      <c r="D60" s="6"/>
      <c r="E60" s="6"/>
      <c r="F60" s="6"/>
      <c r="G60" s="6"/>
      <c r="H60" s="6"/>
      <c r="I60" s="6"/>
      <c r="J60" s="6"/>
      <c r="K60" s="16">
        <v>47</v>
      </c>
      <c r="L60" s="14">
        <f t="shared" si="20"/>
        <v>47</v>
      </c>
      <c r="M60" s="6"/>
      <c r="N60" s="6"/>
      <c r="O60" s="6"/>
      <c r="P60" s="6"/>
      <c r="Q60" s="6"/>
      <c r="R60" s="6"/>
      <c r="S60" s="6"/>
      <c r="T60" s="6"/>
      <c r="U60" s="6">
        <v>47</v>
      </c>
      <c r="V60" s="14">
        <f>IF(U60&gt;"a",U60,SUM(M60:U60))</f>
        <v>47</v>
      </c>
      <c r="W60" s="17">
        <f>IF(V60&gt;"a",V60,L60+V60)</f>
        <v>94</v>
      </c>
    </row>
    <row r="61" spans="1:24" ht="10.5" thickBot="1">
      <c r="A61" s="41" t="s">
        <v>127</v>
      </c>
      <c r="B61" s="18" t="str">
        <f>IF(B60="","",B60)</f>
        <v>DN</v>
      </c>
      <c r="C61" s="6"/>
      <c r="D61" s="6"/>
      <c r="E61" s="6"/>
      <c r="F61" s="6"/>
      <c r="G61" s="6"/>
      <c r="H61" s="6"/>
      <c r="I61" s="6"/>
      <c r="J61" s="6"/>
      <c r="K61" s="6">
        <v>47</v>
      </c>
      <c r="L61" s="14">
        <f t="shared" si="20"/>
        <v>47</v>
      </c>
      <c r="M61" s="6"/>
      <c r="N61" s="6"/>
      <c r="O61" s="6"/>
      <c r="P61" s="6"/>
      <c r="Q61" s="6"/>
      <c r="R61" s="6"/>
      <c r="S61" s="6"/>
      <c r="T61" s="6"/>
      <c r="U61" s="16">
        <v>48</v>
      </c>
      <c r="V61" s="14">
        <f>IF(U61&gt;"a",U61,SUM(M61:U61))</f>
        <v>48</v>
      </c>
      <c r="W61" s="17">
        <f>IF(V61&gt;"a",V61,L61+V61)</f>
        <v>95</v>
      </c>
      <c r="X61" s="19">
        <f>IF(COUNT(W59:W63)&lt;=3,"DQ",IF(COUNT(W59:W63)=4,SUM(W59:W63),SUM(W59:W63)-MAX(W59:W63)))</f>
        <v>377</v>
      </c>
    </row>
    <row r="62" spans="1:24" ht="10.5" thickTop="1">
      <c r="A62" s="41" t="s">
        <v>128</v>
      </c>
      <c r="B62" s="18" t="str">
        <f>IF(B61="","",B61)</f>
        <v>DN</v>
      </c>
      <c r="C62" s="6"/>
      <c r="D62" s="6"/>
      <c r="E62" s="6"/>
      <c r="F62" s="6"/>
      <c r="G62" s="6"/>
      <c r="H62" s="6"/>
      <c r="I62" s="6"/>
      <c r="J62" s="6"/>
      <c r="K62" s="6">
        <v>49</v>
      </c>
      <c r="L62" s="14">
        <f t="shared" si="20"/>
        <v>49</v>
      </c>
      <c r="M62" s="6"/>
      <c r="N62" s="6"/>
      <c r="O62" s="6"/>
      <c r="P62" s="6"/>
      <c r="Q62" s="6"/>
      <c r="R62" s="6"/>
      <c r="S62" s="6"/>
      <c r="T62" s="6"/>
      <c r="U62" s="16">
        <v>58</v>
      </c>
      <c r="V62" s="14">
        <f>IF(U62&gt;"a",U62,SUM(M62:U62))</f>
        <v>58</v>
      </c>
      <c r="W62" s="17">
        <f>IF(V62&gt;"a",V62,L62+V62)</f>
        <v>107</v>
      </c>
      <c r="X62" s="10" t="s">
        <v>4</v>
      </c>
    </row>
    <row r="63" spans="1:23" ht="9.75">
      <c r="A63" s="42"/>
      <c r="B63" s="18" t="str">
        <f>IF(B62="","",B62)</f>
        <v>DN</v>
      </c>
      <c r="C63" s="21"/>
      <c r="D63" s="21"/>
      <c r="E63" s="21"/>
      <c r="F63" s="21"/>
      <c r="G63" s="21"/>
      <c r="H63" s="21"/>
      <c r="I63" s="21"/>
      <c r="J63" s="21"/>
      <c r="K63" s="21">
        <v>99</v>
      </c>
      <c r="L63" s="22">
        <f t="shared" si="20"/>
        <v>99</v>
      </c>
      <c r="M63" s="21"/>
      <c r="N63" s="21"/>
      <c r="O63" s="21"/>
      <c r="P63" s="21"/>
      <c r="Q63" s="21"/>
      <c r="R63" s="21"/>
      <c r="S63" s="21"/>
      <c r="T63" s="21"/>
      <c r="U63" s="23">
        <v>99</v>
      </c>
      <c r="V63" s="22">
        <f>IF(U63&gt;"a",U63,SUM(M63:U63))</f>
        <v>99</v>
      </c>
      <c r="W63" s="24">
        <f>IF(V63&gt;"a",V63,L63+V63)</f>
        <v>198</v>
      </c>
    </row>
    <row r="64" spans="1:24" ht="10.5" thickBot="1">
      <c r="A64" s="43" t="s">
        <v>5</v>
      </c>
      <c r="B64" s="18" t="str">
        <f>IF(B63="","",B63)</f>
        <v>DN</v>
      </c>
      <c r="C64" s="25">
        <f aca="true" t="shared" si="21" ref="C64:K64">MIN(C59:C63)</f>
        <v>0</v>
      </c>
      <c r="D64" s="25">
        <f t="shared" si="21"/>
        <v>0</v>
      </c>
      <c r="E64" s="25">
        <f t="shared" si="21"/>
        <v>0</v>
      </c>
      <c r="F64" s="25">
        <f t="shared" si="21"/>
        <v>0</v>
      </c>
      <c r="G64" s="25">
        <f t="shared" si="21"/>
        <v>0</v>
      </c>
      <c r="H64" s="25">
        <f t="shared" si="21"/>
        <v>0</v>
      </c>
      <c r="I64" s="25">
        <f t="shared" si="21"/>
        <v>0</v>
      </c>
      <c r="J64" s="25">
        <f t="shared" si="21"/>
        <v>0</v>
      </c>
      <c r="K64" s="25">
        <f t="shared" si="21"/>
        <v>38</v>
      </c>
      <c r="L64" s="26">
        <f t="shared" si="20"/>
        <v>38</v>
      </c>
      <c r="M64" s="25">
        <f aca="true" t="shared" si="22" ref="M64:U64">MIN(M59:M63)</f>
        <v>0</v>
      </c>
      <c r="N64" s="25">
        <f t="shared" si="22"/>
        <v>0</v>
      </c>
      <c r="O64" s="25">
        <f t="shared" si="22"/>
        <v>0</v>
      </c>
      <c r="P64" s="25">
        <f t="shared" si="22"/>
        <v>0</v>
      </c>
      <c r="Q64" s="25">
        <f t="shared" si="22"/>
        <v>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7">
        <f t="shared" si="22"/>
        <v>43</v>
      </c>
      <c r="V64" s="26">
        <f>SUM(M64:U64)</f>
        <v>43</v>
      </c>
      <c r="W64" s="28">
        <f>L64+V64</f>
        <v>81</v>
      </c>
      <c r="X64" s="10"/>
    </row>
    <row r="65" spans="1:24" ht="12" thickBot="1" thickTop="1">
      <c r="A65" s="5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4"/>
      <c r="M65" s="18"/>
      <c r="N65" s="18"/>
      <c r="O65" s="18"/>
      <c r="P65" s="18"/>
      <c r="Q65" s="18"/>
      <c r="R65" s="18"/>
      <c r="S65" s="18"/>
      <c r="T65" s="18"/>
      <c r="U65" s="30"/>
      <c r="V65" s="14"/>
      <c r="W65" s="17"/>
      <c r="X65" s="31"/>
    </row>
    <row r="66" spans="1:24" ht="15.75" thickTop="1">
      <c r="A66" s="40" t="s">
        <v>129</v>
      </c>
      <c r="B66" s="32" t="s">
        <v>1</v>
      </c>
      <c r="C66" s="33">
        <v>1</v>
      </c>
      <c r="D66" s="33">
        <v>2</v>
      </c>
      <c r="E66" s="33">
        <v>3</v>
      </c>
      <c r="F66" s="33">
        <v>4</v>
      </c>
      <c r="G66" s="33">
        <v>5</v>
      </c>
      <c r="H66" s="33">
        <v>6</v>
      </c>
      <c r="I66" s="33">
        <v>7</v>
      </c>
      <c r="J66" s="33">
        <v>8</v>
      </c>
      <c r="K66" s="33">
        <v>9</v>
      </c>
      <c r="L66" s="34" t="s">
        <v>2</v>
      </c>
      <c r="M66" s="33">
        <v>10</v>
      </c>
      <c r="N66" s="33">
        <v>11</v>
      </c>
      <c r="O66" s="33">
        <v>12</v>
      </c>
      <c r="P66" s="33">
        <v>13</v>
      </c>
      <c r="Q66" s="33">
        <v>14</v>
      </c>
      <c r="R66" s="33">
        <v>15</v>
      </c>
      <c r="S66" s="33">
        <v>16</v>
      </c>
      <c r="T66" s="33">
        <v>17</v>
      </c>
      <c r="U66" s="33">
        <v>18</v>
      </c>
      <c r="V66" s="34" t="s">
        <v>3</v>
      </c>
      <c r="W66" s="139" t="s">
        <v>4</v>
      </c>
      <c r="X66" s="141"/>
    </row>
    <row r="67" spans="1:23" ht="9.75">
      <c r="A67" s="41" t="s">
        <v>139</v>
      </c>
      <c r="B67" s="6" t="s">
        <v>130</v>
      </c>
      <c r="C67" s="6"/>
      <c r="D67" s="6"/>
      <c r="E67" s="6"/>
      <c r="F67" s="6"/>
      <c r="G67" s="6"/>
      <c r="H67" s="6"/>
      <c r="I67" s="6"/>
      <c r="J67" s="6"/>
      <c r="K67" s="6">
        <v>50</v>
      </c>
      <c r="L67" s="14">
        <f>SUM(C67:K67)</f>
        <v>50</v>
      </c>
      <c r="M67" s="6"/>
      <c r="N67" s="6"/>
      <c r="O67" s="6"/>
      <c r="P67" s="6"/>
      <c r="Q67" s="6"/>
      <c r="R67" s="6"/>
      <c r="S67" s="6"/>
      <c r="T67" s="6"/>
      <c r="U67" s="16">
        <v>45</v>
      </c>
      <c r="V67" s="14">
        <f>IF(U67&gt;"a",U67,SUM(M67:U67))</f>
        <v>45</v>
      </c>
      <c r="W67" s="140">
        <f>IF(V67&gt;"a",V67,L67+V67)</f>
        <v>95</v>
      </c>
    </row>
    <row r="68" spans="1:24" ht="9.75">
      <c r="A68" s="41" t="s">
        <v>138</v>
      </c>
      <c r="B68" s="18" t="str">
        <f>IF(B67="","",B67)</f>
        <v>FRA</v>
      </c>
      <c r="C68" s="6"/>
      <c r="D68" s="6"/>
      <c r="E68" s="6"/>
      <c r="F68" s="6"/>
      <c r="G68" s="6"/>
      <c r="H68" s="6"/>
      <c r="I68" s="6"/>
      <c r="J68" s="6"/>
      <c r="K68" s="16">
        <v>45</v>
      </c>
      <c r="L68" s="14">
        <f>SUM(C68:K68)</f>
        <v>45</v>
      </c>
      <c r="M68" s="6"/>
      <c r="N68" s="6"/>
      <c r="O68" s="6"/>
      <c r="P68" s="6"/>
      <c r="Q68" s="6"/>
      <c r="R68" s="6"/>
      <c r="S68" s="6"/>
      <c r="T68" s="6"/>
      <c r="U68" s="6">
        <v>45</v>
      </c>
      <c r="V68" s="14">
        <f>IF(U68&gt;"a",U68,SUM(M68:U68))</f>
        <v>45</v>
      </c>
      <c r="W68" s="17">
        <f>IF(V68&gt;"a",V68,L68+V68)</f>
        <v>90</v>
      </c>
      <c r="X68" s="10"/>
    </row>
    <row r="69" spans="1:24" ht="10.5" thickBot="1">
      <c r="A69" s="41" t="s">
        <v>140</v>
      </c>
      <c r="B69" s="18" t="str">
        <f>IF(B68="","",B68)</f>
        <v>FRA</v>
      </c>
      <c r="C69" s="6"/>
      <c r="D69" s="6"/>
      <c r="E69" s="6"/>
      <c r="F69" s="6"/>
      <c r="G69" s="6"/>
      <c r="H69" s="6"/>
      <c r="I69" s="6"/>
      <c r="J69" s="6"/>
      <c r="K69" s="6">
        <v>52</v>
      </c>
      <c r="L69" s="14">
        <f>SUM(C69:K69)</f>
        <v>52</v>
      </c>
      <c r="M69" s="6"/>
      <c r="N69" s="6"/>
      <c r="O69" s="6"/>
      <c r="P69" s="6"/>
      <c r="Q69" s="6"/>
      <c r="R69" s="6"/>
      <c r="S69" s="6"/>
      <c r="T69" s="6"/>
      <c r="U69" s="16">
        <v>47</v>
      </c>
      <c r="V69" s="14">
        <f>IF(U69&gt;"a",U69,SUM(M69:U69))</f>
        <v>47</v>
      </c>
      <c r="W69" s="17">
        <f>IF(V69&gt;"a",V69,L69+V69)</f>
        <v>99</v>
      </c>
      <c r="X69" s="19">
        <f>IF(COUNT(W67:W71)&lt;=3,"DQ",IF(COUNT(W67:W71)=4,SUM(W67:W71),SUM(W67:W71)-MAX(W67:W71)))</f>
        <v>378</v>
      </c>
    </row>
    <row r="70" spans="1:24" ht="10.5" thickTop="1">
      <c r="A70" s="41" t="s">
        <v>141</v>
      </c>
      <c r="B70" s="18" t="str">
        <f>IF(B69="","",B69)</f>
        <v>FRA</v>
      </c>
      <c r="C70" s="6"/>
      <c r="D70" s="6"/>
      <c r="E70" s="6"/>
      <c r="F70" s="6"/>
      <c r="G70" s="6"/>
      <c r="H70" s="6"/>
      <c r="I70" s="6"/>
      <c r="J70" s="6"/>
      <c r="K70" s="6">
        <v>49</v>
      </c>
      <c r="L70" s="14">
        <f>SUM(C70:K70)</f>
        <v>49</v>
      </c>
      <c r="M70" s="6"/>
      <c r="N70" s="6"/>
      <c r="O70" s="6"/>
      <c r="P70" s="6"/>
      <c r="Q70" s="6"/>
      <c r="R70" s="6"/>
      <c r="S70" s="6"/>
      <c r="T70" s="6"/>
      <c r="U70" s="16">
        <v>47</v>
      </c>
      <c r="V70" s="14">
        <f>IF(U70&gt;"a",U70,SUM(M70:U70))</f>
        <v>47</v>
      </c>
      <c r="W70" s="17">
        <f>IF(V70&gt;"a",V70,L70+V70)</f>
        <v>96</v>
      </c>
      <c r="X70" s="10" t="s">
        <v>4</v>
      </c>
    </row>
    <row r="71" spans="1:24" ht="9.75">
      <c r="A71" s="42" t="s">
        <v>142</v>
      </c>
      <c r="B71" s="18" t="str">
        <f>IF(B70="","",B70)</f>
        <v>FRA</v>
      </c>
      <c r="C71" s="21"/>
      <c r="D71" s="21"/>
      <c r="E71" s="21"/>
      <c r="F71" s="21"/>
      <c r="G71" s="21"/>
      <c r="H71" s="21"/>
      <c r="I71" s="21"/>
      <c r="J71" s="21"/>
      <c r="K71" s="21">
        <v>50</v>
      </c>
      <c r="L71" s="14">
        <f>SUM(C71:K71)</f>
        <v>50</v>
      </c>
      <c r="M71" s="21"/>
      <c r="N71" s="21"/>
      <c r="O71" s="21"/>
      <c r="P71" s="21"/>
      <c r="Q71" s="21"/>
      <c r="R71" s="21"/>
      <c r="S71" s="21"/>
      <c r="T71" s="21"/>
      <c r="U71" s="23">
        <v>47</v>
      </c>
      <c r="V71" s="22">
        <f>IF(U71&gt;"a",U71,SUM(M71:U71))</f>
        <v>47</v>
      </c>
      <c r="W71" s="143">
        <f>IF(V71&gt;"a",V71,L71+V71)</f>
        <v>97</v>
      </c>
      <c r="X71" s="144"/>
    </row>
    <row r="72" spans="1:24" ht="10.5" thickBot="1">
      <c r="A72" s="43" t="s">
        <v>5</v>
      </c>
      <c r="B72" s="18" t="str">
        <f>IF(B71="","",B71)</f>
        <v>FRA</v>
      </c>
      <c r="C72" s="25">
        <v>6</v>
      </c>
      <c r="D72" s="25">
        <f aca="true" t="shared" si="23" ref="D72:K72">MIN(D67:D71)</f>
        <v>0</v>
      </c>
      <c r="E72" s="25">
        <f t="shared" si="23"/>
        <v>0</v>
      </c>
      <c r="F72" s="25">
        <f t="shared" si="23"/>
        <v>0</v>
      </c>
      <c r="G72" s="25">
        <f t="shared" si="23"/>
        <v>0</v>
      </c>
      <c r="H72" s="25">
        <f t="shared" si="23"/>
        <v>0</v>
      </c>
      <c r="I72" s="25">
        <f t="shared" si="23"/>
        <v>0</v>
      </c>
      <c r="J72" s="25">
        <f t="shared" si="23"/>
        <v>0</v>
      </c>
      <c r="K72" s="25">
        <f t="shared" si="23"/>
        <v>45</v>
      </c>
      <c r="L72" s="14">
        <v>0</v>
      </c>
      <c r="M72" s="25">
        <f aca="true" t="shared" si="24" ref="M72:U72">MIN(M67:M71)</f>
        <v>0</v>
      </c>
      <c r="N72" s="25">
        <f t="shared" si="24"/>
        <v>0</v>
      </c>
      <c r="O72" s="25">
        <f t="shared" si="24"/>
        <v>0</v>
      </c>
      <c r="P72" s="25">
        <f t="shared" si="24"/>
        <v>0</v>
      </c>
      <c r="Q72" s="25">
        <f t="shared" si="24"/>
        <v>0</v>
      </c>
      <c r="R72" s="25">
        <f t="shared" si="24"/>
        <v>0</v>
      </c>
      <c r="S72" s="25">
        <f t="shared" si="24"/>
        <v>0</v>
      </c>
      <c r="T72" s="25">
        <f t="shared" si="24"/>
        <v>0</v>
      </c>
      <c r="U72" s="27">
        <f t="shared" si="24"/>
        <v>45</v>
      </c>
      <c r="V72" s="26">
        <f>SUM(M72:U72)</f>
        <v>45</v>
      </c>
      <c r="W72" s="28">
        <v>0</v>
      </c>
      <c r="X72" s="145"/>
    </row>
    <row r="73" spans="1:24" ht="12" thickBot="1" thickTop="1">
      <c r="A73" s="13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4"/>
      <c r="M73" s="18"/>
      <c r="N73" s="18"/>
      <c r="O73" s="18"/>
      <c r="P73" s="18"/>
      <c r="Q73" s="18"/>
      <c r="R73" s="18"/>
      <c r="S73" s="18"/>
      <c r="T73" s="18"/>
      <c r="U73" s="30"/>
      <c r="V73" s="14"/>
      <c r="W73" s="17"/>
      <c r="X73" s="19"/>
    </row>
    <row r="74" spans="1:24" ht="16.5" thickBot="1" thickTop="1">
      <c r="A74" s="45" t="s">
        <v>51</v>
      </c>
      <c r="B74" s="32" t="s">
        <v>1</v>
      </c>
      <c r="C74" s="33">
        <v>1</v>
      </c>
      <c r="D74" s="33">
        <v>2</v>
      </c>
      <c r="E74" s="33">
        <v>3</v>
      </c>
      <c r="F74" s="33">
        <v>4</v>
      </c>
      <c r="G74" s="33">
        <v>5</v>
      </c>
      <c r="H74" s="33">
        <v>6</v>
      </c>
      <c r="I74" s="33">
        <v>7</v>
      </c>
      <c r="J74" s="33">
        <v>8</v>
      </c>
      <c r="K74" s="33">
        <v>9</v>
      </c>
      <c r="L74" s="34" t="s">
        <v>2</v>
      </c>
      <c r="M74" s="33">
        <v>10</v>
      </c>
      <c r="N74" s="33">
        <v>11</v>
      </c>
      <c r="O74" s="33">
        <v>12</v>
      </c>
      <c r="P74" s="33">
        <v>13</v>
      </c>
      <c r="Q74" s="33">
        <v>14</v>
      </c>
      <c r="R74" s="33">
        <v>15</v>
      </c>
      <c r="S74" s="33">
        <v>16</v>
      </c>
      <c r="T74" s="33">
        <v>17</v>
      </c>
      <c r="U74" s="33">
        <v>18</v>
      </c>
      <c r="V74" s="34" t="s">
        <v>3</v>
      </c>
      <c r="W74" s="35" t="s">
        <v>4</v>
      </c>
      <c r="X74" s="19"/>
    </row>
    <row r="75" spans="1:24" ht="12" thickBot="1" thickTop="1">
      <c r="A75" s="41" t="s">
        <v>149</v>
      </c>
      <c r="B75" s="6" t="s">
        <v>94</v>
      </c>
      <c r="C75" s="6"/>
      <c r="D75" s="6"/>
      <c r="E75" s="6"/>
      <c r="F75" s="6"/>
      <c r="G75" s="6"/>
      <c r="H75" s="6"/>
      <c r="I75" s="6"/>
      <c r="J75" s="6"/>
      <c r="K75" s="6">
        <v>45</v>
      </c>
      <c r="L75" s="14">
        <f aca="true" t="shared" si="25" ref="L75:L80">SUM(C75:K75)</f>
        <v>45</v>
      </c>
      <c r="M75" s="6"/>
      <c r="N75" s="6"/>
      <c r="O75" s="6"/>
      <c r="P75" s="6"/>
      <c r="Q75" s="6"/>
      <c r="R75" s="6"/>
      <c r="S75" s="6"/>
      <c r="T75" s="6"/>
      <c r="U75" s="16">
        <v>42</v>
      </c>
      <c r="V75" s="14">
        <f>IF(U75&gt;"a",U75,SUM(M75:U75))</f>
        <v>42</v>
      </c>
      <c r="W75" s="17">
        <f>IF(V75&gt;"a",V75,L75+V75)</f>
        <v>87</v>
      </c>
      <c r="X75" s="19"/>
    </row>
    <row r="76" spans="1:24" ht="12" thickBot="1" thickTop="1">
      <c r="A76" s="41" t="s">
        <v>150</v>
      </c>
      <c r="B76" s="18" t="str">
        <f>IF(B75="","",B75)</f>
        <v>GBS </v>
      </c>
      <c r="C76" s="6"/>
      <c r="D76" s="6"/>
      <c r="E76" s="6"/>
      <c r="F76" s="6"/>
      <c r="G76" s="6"/>
      <c r="H76" s="6"/>
      <c r="I76" s="6"/>
      <c r="J76" s="6"/>
      <c r="K76" s="16">
        <v>41</v>
      </c>
      <c r="L76" s="14">
        <f t="shared" si="25"/>
        <v>41</v>
      </c>
      <c r="M76" s="6"/>
      <c r="N76" s="6"/>
      <c r="O76" s="6"/>
      <c r="P76" s="6"/>
      <c r="Q76" s="6"/>
      <c r="R76" s="6"/>
      <c r="S76" s="6"/>
      <c r="T76" s="6"/>
      <c r="U76" s="6">
        <v>41</v>
      </c>
      <c r="V76" s="14">
        <f>IF(U76&gt;"a",U76,SUM(M76:U76))</f>
        <v>41</v>
      </c>
      <c r="W76" s="17">
        <f>IF(V76&gt;"a",V76,L76+V76)</f>
        <v>82</v>
      </c>
      <c r="X76" s="19" t="s">
        <v>4</v>
      </c>
    </row>
    <row r="77" spans="1:24" ht="12" thickBot="1" thickTop="1">
      <c r="A77" s="41" t="s">
        <v>184</v>
      </c>
      <c r="B77" s="18" t="str">
        <f>B76</f>
        <v>GBS </v>
      </c>
      <c r="C77" s="6"/>
      <c r="D77" s="6"/>
      <c r="E77" s="6"/>
      <c r="F77" s="6"/>
      <c r="G77" s="6"/>
      <c r="H77" s="6"/>
      <c r="I77" s="6"/>
      <c r="J77" s="6"/>
      <c r="K77" s="6">
        <v>59</v>
      </c>
      <c r="L77" s="14">
        <f t="shared" si="25"/>
        <v>59</v>
      </c>
      <c r="M77" s="6"/>
      <c r="N77" s="6"/>
      <c r="O77" s="6"/>
      <c r="P77" s="6"/>
      <c r="Q77" s="6"/>
      <c r="R77" s="6"/>
      <c r="S77" s="6"/>
      <c r="T77" s="6"/>
      <c r="U77" s="16">
        <v>63</v>
      </c>
      <c r="V77" s="14">
        <f>IF(U77&gt;"a",U77,SUM(M77:U77))</f>
        <v>63</v>
      </c>
      <c r="W77" s="17">
        <f>IF(V77&gt;"a",V77,L77+V77)</f>
        <v>122</v>
      </c>
      <c r="X77" s="19">
        <f>IF(COUNT(W75:W79)&lt;=3,"DQ",IF(COUNT(W75:W79)=4,SUM(W75:W79),SUM(W75:W79)-MAX(W75:W79)))</f>
        <v>386</v>
      </c>
    </row>
    <row r="78" spans="1:24" ht="10.5" thickTop="1">
      <c r="A78" s="41" t="s">
        <v>151</v>
      </c>
      <c r="B78" s="18" t="str">
        <f>B77</f>
        <v>GBS </v>
      </c>
      <c r="C78" s="6"/>
      <c r="D78" s="6"/>
      <c r="E78" s="6"/>
      <c r="F78" s="6"/>
      <c r="G78" s="6"/>
      <c r="H78" s="6"/>
      <c r="I78" s="6"/>
      <c r="J78" s="6"/>
      <c r="K78" s="6">
        <v>54</v>
      </c>
      <c r="L78" s="14">
        <f t="shared" si="25"/>
        <v>54</v>
      </c>
      <c r="M78" s="6"/>
      <c r="N78" s="6"/>
      <c r="O78" s="6"/>
      <c r="P78" s="6"/>
      <c r="Q78" s="6"/>
      <c r="R78" s="6"/>
      <c r="S78" s="6"/>
      <c r="T78" s="6"/>
      <c r="U78" s="16">
        <v>57</v>
      </c>
      <c r="V78" s="14">
        <f>IF(U78&gt;"a",U78,SUM(M78:U78))</f>
        <v>57</v>
      </c>
      <c r="W78" s="17">
        <f>IF(V78&gt;"a",V78,L78+V78)</f>
        <v>111</v>
      </c>
      <c r="X78" s="10"/>
    </row>
    <row r="79" spans="1:24" ht="9.75">
      <c r="A79" s="42" t="s">
        <v>152</v>
      </c>
      <c r="B79" s="20" t="str">
        <f>B78</f>
        <v>GBS </v>
      </c>
      <c r="C79" s="21"/>
      <c r="D79" s="21"/>
      <c r="E79" s="21"/>
      <c r="F79" s="21"/>
      <c r="G79" s="21"/>
      <c r="H79" s="21"/>
      <c r="I79" s="21"/>
      <c r="J79" s="21"/>
      <c r="K79" s="21">
        <v>57</v>
      </c>
      <c r="L79" s="22">
        <f t="shared" si="25"/>
        <v>57</v>
      </c>
      <c r="M79" s="21"/>
      <c r="N79" s="21"/>
      <c r="O79" s="21"/>
      <c r="P79" s="21"/>
      <c r="Q79" s="21"/>
      <c r="R79" s="21"/>
      <c r="S79" s="21"/>
      <c r="T79" s="21"/>
      <c r="U79" s="23">
        <v>49</v>
      </c>
      <c r="V79" s="14">
        <f>IF(U79&gt;"a",U79,SUM(M79:U79))</f>
        <v>49</v>
      </c>
      <c r="W79" s="24">
        <f>IF(V79&gt;"a",V79,L79+V79)</f>
        <v>106</v>
      </c>
      <c r="X79" s="10"/>
    </row>
    <row r="80" spans="1:24" ht="10.5" thickBot="1">
      <c r="A80" s="43" t="s">
        <v>5</v>
      </c>
      <c r="B80" s="25" t="str">
        <f>B79</f>
        <v>GBS </v>
      </c>
      <c r="C80" s="25">
        <f aca="true" t="shared" si="26" ref="C80:K80">MIN(C75:C79)</f>
        <v>0</v>
      </c>
      <c r="D80" s="25">
        <f t="shared" si="26"/>
        <v>0</v>
      </c>
      <c r="E80" s="25">
        <f t="shared" si="26"/>
        <v>0</v>
      </c>
      <c r="F80" s="25">
        <f t="shared" si="26"/>
        <v>0</v>
      </c>
      <c r="G80" s="25">
        <f t="shared" si="26"/>
        <v>0</v>
      </c>
      <c r="H80" s="25">
        <f t="shared" si="26"/>
        <v>0</v>
      </c>
      <c r="I80" s="25">
        <f t="shared" si="26"/>
        <v>0</v>
      </c>
      <c r="J80" s="25">
        <f t="shared" si="26"/>
        <v>0</v>
      </c>
      <c r="K80" s="25">
        <f t="shared" si="26"/>
        <v>41</v>
      </c>
      <c r="L80" s="26">
        <f t="shared" si="25"/>
        <v>41</v>
      </c>
      <c r="M80" s="25">
        <f aca="true" t="shared" si="27" ref="M80:U80">MIN(M75:M79)</f>
        <v>0</v>
      </c>
      <c r="N80" s="25">
        <f t="shared" si="27"/>
        <v>0</v>
      </c>
      <c r="O80" s="25">
        <f t="shared" si="27"/>
        <v>0</v>
      </c>
      <c r="P80" s="25">
        <f t="shared" si="27"/>
        <v>0</v>
      </c>
      <c r="Q80" s="25">
        <f t="shared" si="27"/>
        <v>0</v>
      </c>
      <c r="R80" s="25">
        <f t="shared" si="27"/>
        <v>0</v>
      </c>
      <c r="S80" s="25">
        <f t="shared" si="27"/>
        <v>0</v>
      </c>
      <c r="T80" s="25">
        <f t="shared" si="27"/>
        <v>0</v>
      </c>
      <c r="U80" s="27">
        <f t="shared" si="27"/>
        <v>41</v>
      </c>
      <c r="V80" s="26">
        <f>SUM(M80:U80)</f>
        <v>41</v>
      </c>
      <c r="W80" s="28">
        <f>L80+V80</f>
        <v>82</v>
      </c>
      <c r="X80" s="10"/>
    </row>
    <row r="81" spans="1:23" ht="12" thickBot="1" thickTop="1">
      <c r="A81" s="44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4"/>
      <c r="M81" s="18"/>
      <c r="N81" s="18"/>
      <c r="O81" s="18"/>
      <c r="P81" s="18"/>
      <c r="Q81" s="18"/>
      <c r="R81" s="18"/>
      <c r="S81" s="18"/>
      <c r="T81" s="18"/>
      <c r="U81" s="30"/>
      <c r="V81" s="14"/>
      <c r="W81" s="17"/>
    </row>
    <row r="82" spans="1:24" ht="15.75" thickTop="1">
      <c r="A82" s="45" t="s">
        <v>131</v>
      </c>
      <c r="B82" s="32" t="s">
        <v>1</v>
      </c>
      <c r="C82" s="33">
        <v>1</v>
      </c>
      <c r="D82" s="33">
        <v>2</v>
      </c>
      <c r="E82" s="33">
        <v>3</v>
      </c>
      <c r="F82" s="33">
        <v>4</v>
      </c>
      <c r="G82" s="33">
        <v>5</v>
      </c>
      <c r="H82" s="33">
        <v>6</v>
      </c>
      <c r="I82" s="33">
        <v>7</v>
      </c>
      <c r="J82" s="33">
        <v>8</v>
      </c>
      <c r="K82" s="33">
        <v>9</v>
      </c>
      <c r="L82" s="34" t="s">
        <v>2</v>
      </c>
      <c r="M82" s="33">
        <v>10</v>
      </c>
      <c r="N82" s="33">
        <v>11</v>
      </c>
      <c r="O82" s="33">
        <v>12</v>
      </c>
      <c r="P82" s="33">
        <v>13</v>
      </c>
      <c r="Q82" s="33">
        <v>14</v>
      </c>
      <c r="R82" s="33">
        <v>15</v>
      </c>
      <c r="S82" s="33">
        <v>16</v>
      </c>
      <c r="T82" s="33">
        <v>17</v>
      </c>
      <c r="U82" s="33">
        <v>18</v>
      </c>
      <c r="V82" s="34" t="s">
        <v>3</v>
      </c>
      <c r="W82" s="35" t="s">
        <v>4</v>
      </c>
      <c r="X82" s="10"/>
    </row>
    <row r="83" spans="1:24" ht="9.75">
      <c r="A83" s="41" t="s">
        <v>195</v>
      </c>
      <c r="B83" s="6" t="s">
        <v>36</v>
      </c>
      <c r="C83" s="6"/>
      <c r="D83" s="6"/>
      <c r="E83" s="6"/>
      <c r="F83" s="6"/>
      <c r="G83" s="6"/>
      <c r="H83" s="6"/>
      <c r="I83" s="6"/>
      <c r="J83" s="6"/>
      <c r="K83" s="6">
        <v>43</v>
      </c>
      <c r="L83" s="14">
        <f aca="true" t="shared" si="28" ref="L83:L88">SUM(C83:K83)</f>
        <v>43</v>
      </c>
      <c r="M83" s="6"/>
      <c r="N83" s="6"/>
      <c r="O83" s="6"/>
      <c r="P83" s="6"/>
      <c r="Q83" s="6"/>
      <c r="R83" s="6"/>
      <c r="S83" s="6"/>
      <c r="T83" s="6"/>
      <c r="U83" s="16">
        <v>39</v>
      </c>
      <c r="V83" s="14">
        <f>IF(U83&gt;"a",U83,SUM(M83:U83))</f>
        <v>39</v>
      </c>
      <c r="W83" s="17">
        <f>IF(V83&gt;"a",V83,L83+V83)</f>
        <v>82</v>
      </c>
      <c r="X83" s="10"/>
    </row>
    <row r="84" spans="1:24" ht="9.75">
      <c r="A84" s="41" t="s">
        <v>163</v>
      </c>
      <c r="B84" s="18" t="str">
        <f>IF(B83="","",B83)</f>
        <v>GBP</v>
      </c>
      <c r="C84" s="6"/>
      <c r="D84" s="6"/>
      <c r="E84" s="6"/>
      <c r="F84" s="6"/>
      <c r="G84" s="6"/>
      <c r="H84" s="6"/>
      <c r="I84" s="6"/>
      <c r="J84" s="6"/>
      <c r="K84" s="16">
        <v>58</v>
      </c>
      <c r="L84" s="14">
        <f t="shared" si="28"/>
        <v>58</v>
      </c>
      <c r="M84" s="6"/>
      <c r="N84" s="6"/>
      <c r="O84" s="6"/>
      <c r="P84" s="6"/>
      <c r="Q84" s="6"/>
      <c r="R84" s="6"/>
      <c r="S84" s="6"/>
      <c r="T84" s="6"/>
      <c r="U84" s="6">
        <v>49</v>
      </c>
      <c r="V84" s="14">
        <f>IF(U84&gt;"a",U84,SUM(M84:U84))</f>
        <v>49</v>
      </c>
      <c r="W84" s="17">
        <f>IF(V84&gt;"a",V84,L84+V84)</f>
        <v>107</v>
      </c>
      <c r="X84" s="10" t="s">
        <v>4</v>
      </c>
    </row>
    <row r="85" spans="1:24" ht="10.5" thickBot="1">
      <c r="A85" s="41" t="s">
        <v>164</v>
      </c>
      <c r="B85" s="18" t="str">
        <f>B84</f>
        <v>GBP</v>
      </c>
      <c r="C85" s="6"/>
      <c r="D85" s="6"/>
      <c r="E85" s="6"/>
      <c r="F85" s="6"/>
      <c r="G85" s="6"/>
      <c r="H85" s="6"/>
      <c r="I85" s="6"/>
      <c r="J85" s="6"/>
      <c r="K85" s="6">
        <v>48</v>
      </c>
      <c r="L85" s="14">
        <f t="shared" si="28"/>
        <v>48</v>
      </c>
      <c r="M85" s="6"/>
      <c r="N85" s="6"/>
      <c r="O85" s="6"/>
      <c r="P85" s="6"/>
      <c r="Q85" s="6"/>
      <c r="R85" s="6"/>
      <c r="S85" s="6"/>
      <c r="T85" s="6"/>
      <c r="U85" s="16">
        <v>53</v>
      </c>
      <c r="V85" s="14">
        <f>IF(U85&gt;"a",U85,SUM(M85:U85))</f>
        <v>53</v>
      </c>
      <c r="W85" s="17">
        <f>IF(V85&gt;"a",V85,L85+V85)</f>
        <v>101</v>
      </c>
      <c r="X85" s="19">
        <f>IF(COUNT(W83:W87)&lt;=3,"DQ",IF(COUNT(W83:W87)=4,SUM(W83:W87),SUM(W83:W87)-MAX(W83:W87)))</f>
        <v>397</v>
      </c>
    </row>
    <row r="86" spans="1:24" ht="10.5" thickTop="1">
      <c r="A86" s="41" t="s">
        <v>165</v>
      </c>
      <c r="B86" s="18" t="str">
        <f>B85</f>
        <v>GBP</v>
      </c>
      <c r="C86" s="6"/>
      <c r="D86" s="6"/>
      <c r="E86" s="6"/>
      <c r="F86" s="6"/>
      <c r="G86" s="6"/>
      <c r="H86" s="6"/>
      <c r="I86" s="6"/>
      <c r="J86" s="6"/>
      <c r="K86" s="6">
        <v>57</v>
      </c>
      <c r="L86" s="14">
        <f t="shared" si="28"/>
        <v>57</v>
      </c>
      <c r="M86" s="6"/>
      <c r="N86" s="6"/>
      <c r="O86" s="6"/>
      <c r="P86" s="6"/>
      <c r="Q86" s="6"/>
      <c r="R86" s="6"/>
      <c r="S86" s="6"/>
      <c r="T86" s="6"/>
      <c r="U86" s="16">
        <v>53</v>
      </c>
      <c r="V86" s="14">
        <f>IF(U86&gt;"a",U86,SUM(M86:U86))</f>
        <v>53</v>
      </c>
      <c r="W86" s="17">
        <f>IF(V86&gt;"a",V86,L86+V86)</f>
        <v>110</v>
      </c>
      <c r="X86" s="10"/>
    </row>
    <row r="87" spans="1:24" ht="9.75">
      <c r="A87" s="42" t="s">
        <v>166</v>
      </c>
      <c r="B87" s="20" t="str">
        <f>B86</f>
        <v>GBP</v>
      </c>
      <c r="C87" s="21"/>
      <c r="D87" s="21"/>
      <c r="E87" s="21"/>
      <c r="F87" s="21"/>
      <c r="G87" s="21"/>
      <c r="H87" s="21"/>
      <c r="I87" s="21"/>
      <c r="J87" s="21"/>
      <c r="K87" s="21">
        <v>48</v>
      </c>
      <c r="L87" s="22">
        <f t="shared" si="28"/>
        <v>48</v>
      </c>
      <c r="M87" s="21"/>
      <c r="N87" s="21"/>
      <c r="O87" s="21"/>
      <c r="P87" s="21"/>
      <c r="Q87" s="21"/>
      <c r="R87" s="21"/>
      <c r="S87" s="21"/>
      <c r="T87" s="21"/>
      <c r="U87" s="23">
        <v>59</v>
      </c>
      <c r="V87" s="22">
        <f>IF(U87&gt;"a",U87,SUM(M87:U87))</f>
        <v>59</v>
      </c>
      <c r="W87" s="24">
        <f>IF(V87&gt;"a",V87,L87+V87)</f>
        <v>107</v>
      </c>
      <c r="X87" s="10"/>
    </row>
    <row r="88" spans="1:24" ht="10.5" thickBot="1">
      <c r="A88" s="43" t="s">
        <v>5</v>
      </c>
      <c r="B88" s="25" t="str">
        <f>B87</f>
        <v>GBP</v>
      </c>
      <c r="C88" s="25">
        <f aca="true" t="shared" si="29" ref="C88:K88">MIN(C83:C87)</f>
        <v>0</v>
      </c>
      <c r="D88" s="25">
        <f t="shared" si="29"/>
        <v>0</v>
      </c>
      <c r="E88" s="25">
        <f t="shared" si="29"/>
        <v>0</v>
      </c>
      <c r="F88" s="25">
        <f t="shared" si="29"/>
        <v>0</v>
      </c>
      <c r="G88" s="25">
        <f t="shared" si="29"/>
        <v>0</v>
      </c>
      <c r="H88" s="25">
        <f t="shared" si="29"/>
        <v>0</v>
      </c>
      <c r="I88" s="25">
        <f t="shared" si="29"/>
        <v>0</v>
      </c>
      <c r="J88" s="25">
        <f t="shared" si="29"/>
        <v>0</v>
      </c>
      <c r="K88" s="25">
        <f t="shared" si="29"/>
        <v>43</v>
      </c>
      <c r="L88" s="26">
        <f t="shared" si="28"/>
        <v>43</v>
      </c>
      <c r="M88" s="25">
        <f aca="true" t="shared" si="30" ref="M88:U88">MIN(M83:M87)</f>
        <v>0</v>
      </c>
      <c r="N88" s="25">
        <f t="shared" si="30"/>
        <v>0</v>
      </c>
      <c r="O88" s="25">
        <f t="shared" si="30"/>
        <v>0</v>
      </c>
      <c r="P88" s="25">
        <f t="shared" si="30"/>
        <v>0</v>
      </c>
      <c r="Q88" s="25">
        <f t="shared" si="30"/>
        <v>0</v>
      </c>
      <c r="R88" s="25">
        <f t="shared" si="30"/>
        <v>0</v>
      </c>
      <c r="S88" s="25">
        <f t="shared" si="30"/>
        <v>0</v>
      </c>
      <c r="T88" s="25">
        <f t="shared" si="30"/>
        <v>0</v>
      </c>
      <c r="U88" s="27">
        <f t="shared" si="30"/>
        <v>39</v>
      </c>
      <c r="V88" s="26">
        <f>SUM(M88:U88)</f>
        <v>39</v>
      </c>
      <c r="W88" s="28">
        <f>L88+V88</f>
        <v>82</v>
      </c>
      <c r="X88" s="10"/>
    </row>
    <row r="89" spans="1:24" ht="12" thickBot="1" thickTop="1">
      <c r="A89" s="54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4"/>
      <c r="M89" s="18"/>
      <c r="N89" s="18"/>
      <c r="O89" s="18"/>
      <c r="P89" s="18"/>
      <c r="Q89" s="18"/>
      <c r="R89" s="18"/>
      <c r="S89" s="18"/>
      <c r="T89" s="18"/>
      <c r="U89" s="30"/>
      <c r="V89" s="14"/>
      <c r="W89" s="17"/>
      <c r="X89" s="31"/>
    </row>
    <row r="90" spans="1:24" ht="15.75" thickTop="1">
      <c r="A90" s="45" t="s">
        <v>32</v>
      </c>
      <c r="B90" s="32" t="s">
        <v>1</v>
      </c>
      <c r="C90" s="33">
        <v>1</v>
      </c>
      <c r="D90" s="33">
        <v>2</v>
      </c>
      <c r="E90" s="33">
        <v>3</v>
      </c>
      <c r="F90" s="33">
        <v>4</v>
      </c>
      <c r="G90" s="33">
        <v>5</v>
      </c>
      <c r="H90" s="33">
        <v>6</v>
      </c>
      <c r="I90" s="33">
        <v>7</v>
      </c>
      <c r="J90" s="33">
        <v>8</v>
      </c>
      <c r="K90" s="33">
        <v>9</v>
      </c>
      <c r="L90" s="34" t="s">
        <v>2</v>
      </c>
      <c r="M90" s="33">
        <v>10</v>
      </c>
      <c r="N90" s="33">
        <v>11</v>
      </c>
      <c r="O90" s="33">
        <v>12</v>
      </c>
      <c r="P90" s="33">
        <v>13</v>
      </c>
      <c r="Q90" s="33">
        <v>14</v>
      </c>
      <c r="R90" s="33">
        <v>15</v>
      </c>
      <c r="S90" s="33">
        <v>16</v>
      </c>
      <c r="T90" s="33">
        <v>17</v>
      </c>
      <c r="U90" s="33">
        <v>18</v>
      </c>
      <c r="V90" s="34" t="s">
        <v>3</v>
      </c>
      <c r="W90" s="35" t="s">
        <v>4</v>
      </c>
      <c r="X90" s="10"/>
    </row>
    <row r="91" spans="1:24" ht="9.75">
      <c r="A91" s="41" t="s">
        <v>86</v>
      </c>
      <c r="B91" s="6" t="s">
        <v>37</v>
      </c>
      <c r="C91" s="6"/>
      <c r="D91" s="6"/>
      <c r="E91" s="6"/>
      <c r="F91" s="6"/>
      <c r="G91" s="6"/>
      <c r="H91" s="6"/>
      <c r="I91" s="6"/>
      <c r="J91" s="6"/>
      <c r="K91" s="6">
        <v>45</v>
      </c>
      <c r="L91" s="14">
        <f aca="true" t="shared" si="31" ref="L91:L96">SUM(C91:K91)</f>
        <v>45</v>
      </c>
      <c r="M91" s="6"/>
      <c r="N91" s="6"/>
      <c r="O91" s="6"/>
      <c r="P91" s="6"/>
      <c r="Q91" s="6"/>
      <c r="R91" s="6"/>
      <c r="S91" s="6"/>
      <c r="T91" s="6"/>
      <c r="U91" s="16">
        <v>40</v>
      </c>
      <c r="V91" s="14">
        <f>IF(U91&gt;"a",U91,SUM(M91:U91))</f>
        <v>40</v>
      </c>
      <c r="W91" s="17">
        <f>IF(V91&gt;"a",V91,L91+V91)</f>
        <v>85</v>
      </c>
      <c r="X91" s="10"/>
    </row>
    <row r="92" spans="1:24" ht="9.75">
      <c r="A92" s="41" t="s">
        <v>146</v>
      </c>
      <c r="B92" s="18" t="str">
        <f>IF(B91="","",B91)</f>
        <v>KT</v>
      </c>
      <c r="C92" s="6"/>
      <c r="D92" s="6"/>
      <c r="E92" s="6"/>
      <c r="F92" s="6"/>
      <c r="G92" s="6"/>
      <c r="H92" s="6"/>
      <c r="I92" s="6"/>
      <c r="J92" s="6"/>
      <c r="K92" s="16">
        <v>49</v>
      </c>
      <c r="L92" s="14">
        <f t="shared" si="31"/>
        <v>49</v>
      </c>
      <c r="M92" s="6"/>
      <c r="N92" s="6"/>
      <c r="O92" s="6"/>
      <c r="P92" s="6"/>
      <c r="Q92" s="6"/>
      <c r="R92" s="6"/>
      <c r="S92" s="6"/>
      <c r="T92" s="6"/>
      <c r="U92" s="6">
        <v>49</v>
      </c>
      <c r="V92" s="14">
        <f>IF(U92&gt;"a",U92,SUM(M92:U92))</f>
        <v>49</v>
      </c>
      <c r="W92" s="17">
        <f>IF(V92&gt;"a",V92,L92+V92)</f>
        <v>98</v>
      </c>
      <c r="X92" s="10" t="s">
        <v>4</v>
      </c>
    </row>
    <row r="93" spans="1:24" ht="10.5" thickBot="1">
      <c r="A93" s="41" t="s">
        <v>196</v>
      </c>
      <c r="B93" s="18" t="str">
        <f>B92</f>
        <v>KT</v>
      </c>
      <c r="C93" s="6"/>
      <c r="D93" s="6"/>
      <c r="E93" s="6"/>
      <c r="F93" s="6"/>
      <c r="G93" s="6"/>
      <c r="H93" s="6"/>
      <c r="I93" s="6"/>
      <c r="J93" s="6"/>
      <c r="K93" s="6">
        <v>52</v>
      </c>
      <c r="L93" s="14">
        <f t="shared" si="31"/>
        <v>52</v>
      </c>
      <c r="M93" s="6"/>
      <c r="N93" s="6"/>
      <c r="O93" s="6"/>
      <c r="P93" s="6"/>
      <c r="Q93" s="6"/>
      <c r="R93" s="6"/>
      <c r="S93" s="6"/>
      <c r="T93" s="6"/>
      <c r="U93" s="16">
        <v>50</v>
      </c>
      <c r="V93" s="14">
        <f>IF(U93&gt;"a",U93,SUM(M93:U93))</f>
        <v>50</v>
      </c>
      <c r="W93" s="17">
        <f>IF(V93&gt;"a",V93,L93+V93)</f>
        <v>102</v>
      </c>
      <c r="X93" s="19">
        <f>IF(COUNT(W91:W95)&lt;=3,"DQ",IF(COUNT(W91:W95)=4,SUM(W91:W95),SUM(W91:W95)-MAX(W91:W95)))</f>
        <v>400</v>
      </c>
    </row>
    <row r="94" spans="1:24" ht="10.5" thickTop="1">
      <c r="A94" s="41" t="s">
        <v>147</v>
      </c>
      <c r="B94" s="18" t="str">
        <f>B93</f>
        <v>KT</v>
      </c>
      <c r="C94" s="6"/>
      <c r="D94" s="6"/>
      <c r="E94" s="6"/>
      <c r="F94" s="6"/>
      <c r="G94" s="6"/>
      <c r="H94" s="6"/>
      <c r="I94" s="6"/>
      <c r="J94" s="6"/>
      <c r="K94" s="6">
        <v>59</v>
      </c>
      <c r="L94" s="14">
        <f t="shared" si="31"/>
        <v>59</v>
      </c>
      <c r="M94" s="6"/>
      <c r="N94" s="6"/>
      <c r="O94" s="6"/>
      <c r="P94" s="6"/>
      <c r="Q94" s="6"/>
      <c r="R94" s="6"/>
      <c r="S94" s="6"/>
      <c r="T94" s="6"/>
      <c r="U94" s="16">
        <v>56</v>
      </c>
      <c r="V94" s="14">
        <f>IF(U94&gt;"a",U94,SUM(M94:U94))</f>
        <v>56</v>
      </c>
      <c r="W94" s="17">
        <f>IF(V94&gt;"a",V94,L94+V94)</f>
        <v>115</v>
      </c>
      <c r="X94" s="10"/>
    </row>
    <row r="95" spans="1:24" ht="9.75">
      <c r="A95" s="42"/>
      <c r="B95" s="20" t="str">
        <f>B94</f>
        <v>KT</v>
      </c>
      <c r="C95" s="21"/>
      <c r="D95" s="21"/>
      <c r="E95" s="21"/>
      <c r="F95" s="21"/>
      <c r="G95" s="21"/>
      <c r="H95" s="21"/>
      <c r="I95" s="21"/>
      <c r="J95" s="21"/>
      <c r="K95" s="21">
        <v>99</v>
      </c>
      <c r="L95" s="22">
        <f t="shared" si="31"/>
        <v>99</v>
      </c>
      <c r="M95" s="21"/>
      <c r="N95" s="21"/>
      <c r="O95" s="21"/>
      <c r="P95" s="21"/>
      <c r="Q95" s="21"/>
      <c r="R95" s="21"/>
      <c r="S95" s="21"/>
      <c r="T95" s="21"/>
      <c r="U95" s="23">
        <v>99</v>
      </c>
      <c r="V95" s="22">
        <f>IF(U95&gt;"a",U95,SUM(M95:U95))</f>
        <v>99</v>
      </c>
      <c r="W95" s="24">
        <f>IF(V95&gt;"a",V95,L95+V95)</f>
        <v>198</v>
      </c>
      <c r="X95" s="10"/>
    </row>
    <row r="96" spans="1:24" ht="10.5" thickBot="1">
      <c r="A96" s="43" t="s">
        <v>5</v>
      </c>
      <c r="B96" s="25" t="str">
        <f>B95</f>
        <v>KT</v>
      </c>
      <c r="C96" s="25">
        <f aca="true" t="shared" si="32" ref="C96:K96">MIN(C91:C95)</f>
        <v>0</v>
      </c>
      <c r="D96" s="25">
        <f t="shared" si="32"/>
        <v>0</v>
      </c>
      <c r="E96" s="25">
        <f t="shared" si="32"/>
        <v>0</v>
      </c>
      <c r="F96" s="25">
        <f t="shared" si="32"/>
        <v>0</v>
      </c>
      <c r="G96" s="25">
        <f t="shared" si="32"/>
        <v>0</v>
      </c>
      <c r="H96" s="25">
        <f t="shared" si="32"/>
        <v>0</v>
      </c>
      <c r="I96" s="25">
        <f t="shared" si="32"/>
        <v>0</v>
      </c>
      <c r="J96" s="25">
        <f t="shared" si="32"/>
        <v>0</v>
      </c>
      <c r="K96" s="25">
        <f t="shared" si="32"/>
        <v>45</v>
      </c>
      <c r="L96" s="26">
        <f t="shared" si="31"/>
        <v>45</v>
      </c>
      <c r="M96" s="25">
        <f aca="true" t="shared" si="33" ref="M96:U96">MIN(M91:M95)</f>
        <v>0</v>
      </c>
      <c r="N96" s="25">
        <f t="shared" si="33"/>
        <v>0</v>
      </c>
      <c r="O96" s="25">
        <f t="shared" si="33"/>
        <v>0</v>
      </c>
      <c r="P96" s="25">
        <f t="shared" si="33"/>
        <v>0</v>
      </c>
      <c r="Q96" s="25">
        <f t="shared" si="33"/>
        <v>0</v>
      </c>
      <c r="R96" s="25">
        <f t="shared" si="33"/>
        <v>0</v>
      </c>
      <c r="S96" s="25">
        <f t="shared" si="33"/>
        <v>0</v>
      </c>
      <c r="T96" s="25">
        <f t="shared" si="33"/>
        <v>0</v>
      </c>
      <c r="U96" s="27">
        <f t="shared" si="33"/>
        <v>40</v>
      </c>
      <c r="V96" s="26">
        <f>SUM(M96:U96)</f>
        <v>40</v>
      </c>
      <c r="W96" s="28">
        <f>L96+V96</f>
        <v>85</v>
      </c>
      <c r="X96" s="10"/>
    </row>
    <row r="97" spans="1:23" ht="12" thickBot="1" thickTop="1">
      <c r="A97" s="44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4"/>
      <c r="M97" s="18"/>
      <c r="N97" s="18"/>
      <c r="O97" s="18"/>
      <c r="P97" s="18"/>
      <c r="Q97" s="18"/>
      <c r="R97" s="18"/>
      <c r="S97" s="18"/>
      <c r="T97" s="18"/>
      <c r="U97" s="30"/>
      <c r="V97" s="14"/>
      <c r="W97" s="17"/>
    </row>
    <row r="98" spans="1:24" ht="15.75" thickTop="1">
      <c r="A98" s="45" t="s">
        <v>73</v>
      </c>
      <c r="B98" s="32" t="s">
        <v>1</v>
      </c>
      <c r="C98" s="33">
        <v>1</v>
      </c>
      <c r="D98" s="33">
        <v>2</v>
      </c>
      <c r="E98" s="33">
        <v>3</v>
      </c>
      <c r="F98" s="33">
        <v>4</v>
      </c>
      <c r="G98" s="33">
        <v>5</v>
      </c>
      <c r="H98" s="33">
        <v>6</v>
      </c>
      <c r="I98" s="33">
        <v>7</v>
      </c>
      <c r="J98" s="33">
        <v>8</v>
      </c>
      <c r="K98" s="33">
        <v>9</v>
      </c>
      <c r="L98" s="34" t="s">
        <v>2</v>
      </c>
      <c r="M98" s="33">
        <v>10</v>
      </c>
      <c r="N98" s="33">
        <v>11</v>
      </c>
      <c r="O98" s="33">
        <v>12</v>
      </c>
      <c r="P98" s="33">
        <v>13</v>
      </c>
      <c r="Q98" s="33">
        <v>14</v>
      </c>
      <c r="R98" s="33">
        <v>15</v>
      </c>
      <c r="S98" s="33">
        <v>16</v>
      </c>
      <c r="T98" s="33">
        <v>17</v>
      </c>
      <c r="U98" s="33">
        <v>18</v>
      </c>
      <c r="V98" s="34" t="s">
        <v>3</v>
      </c>
      <c r="W98" s="35" t="s">
        <v>4</v>
      </c>
      <c r="X98" s="10"/>
    </row>
    <row r="99" spans="1:24" ht="9.75">
      <c r="A99" s="41" t="s">
        <v>87</v>
      </c>
      <c r="B99" s="6" t="s">
        <v>96</v>
      </c>
      <c r="C99" s="6"/>
      <c r="D99" s="6"/>
      <c r="E99" s="6"/>
      <c r="F99" s="6"/>
      <c r="G99" s="6"/>
      <c r="H99" s="6"/>
      <c r="I99" s="6"/>
      <c r="J99" s="6"/>
      <c r="K99" s="6">
        <v>52</v>
      </c>
      <c r="L99" s="14">
        <f aca="true" t="shared" si="34" ref="L99:L104">SUM(C99:K99)</f>
        <v>52</v>
      </c>
      <c r="M99" s="6"/>
      <c r="N99" s="6"/>
      <c r="O99" s="6"/>
      <c r="P99" s="6"/>
      <c r="Q99" s="6"/>
      <c r="R99" s="6"/>
      <c r="S99" s="6"/>
      <c r="T99" s="6"/>
      <c r="U99" s="16">
        <v>45</v>
      </c>
      <c r="V99" s="14">
        <f>IF(U99&gt;"a",U99,SUM(M99:U99))</f>
        <v>45</v>
      </c>
      <c r="W99" s="17">
        <f>IF(V99&gt;"a",V99,L99+V99)</f>
        <v>97</v>
      </c>
      <c r="X99" s="10"/>
    </row>
    <row r="100" spans="1:24" ht="9.75">
      <c r="A100" s="41" t="s">
        <v>89</v>
      </c>
      <c r="B100" s="18" t="str">
        <f>IF(B99="","",B99)</f>
        <v>Kew</v>
      </c>
      <c r="C100" s="6"/>
      <c r="D100" s="6"/>
      <c r="E100" s="6"/>
      <c r="F100" s="6"/>
      <c r="G100" s="6"/>
      <c r="H100" s="6"/>
      <c r="I100" s="6"/>
      <c r="J100" s="6"/>
      <c r="K100" s="16">
        <v>50</v>
      </c>
      <c r="L100" s="14">
        <f t="shared" si="34"/>
        <v>50</v>
      </c>
      <c r="M100" s="6"/>
      <c r="N100" s="6"/>
      <c r="O100" s="6"/>
      <c r="P100" s="6"/>
      <c r="Q100" s="6"/>
      <c r="R100" s="6"/>
      <c r="S100" s="6"/>
      <c r="T100" s="6"/>
      <c r="U100" s="6">
        <v>45</v>
      </c>
      <c r="V100" s="14">
        <f>IF(U100&gt;"a",U100,SUM(M100:U100))</f>
        <v>45</v>
      </c>
      <c r="W100" s="17">
        <f>IF(V100&gt;"a",V100,L100+V100)</f>
        <v>95</v>
      </c>
      <c r="X100" s="10" t="s">
        <v>4</v>
      </c>
    </row>
    <row r="101" spans="1:24" ht="10.5" thickBot="1">
      <c r="A101" s="41" t="s">
        <v>88</v>
      </c>
      <c r="B101" s="18" t="str">
        <f>B100</f>
        <v>Kew</v>
      </c>
      <c r="C101" s="6"/>
      <c r="D101" s="6"/>
      <c r="E101" s="6"/>
      <c r="F101" s="6"/>
      <c r="G101" s="6"/>
      <c r="H101" s="6"/>
      <c r="I101" s="6"/>
      <c r="J101" s="6"/>
      <c r="K101" s="6">
        <v>55</v>
      </c>
      <c r="L101" s="14">
        <f t="shared" si="34"/>
        <v>55</v>
      </c>
      <c r="M101" s="6"/>
      <c r="N101" s="6"/>
      <c r="O101" s="6"/>
      <c r="P101" s="6"/>
      <c r="Q101" s="6"/>
      <c r="R101" s="6"/>
      <c r="S101" s="6"/>
      <c r="T101" s="6"/>
      <c r="U101" s="16">
        <v>55</v>
      </c>
      <c r="V101" s="14">
        <f>IF(U101&gt;"a",U101,SUM(M101:U101))</f>
        <v>55</v>
      </c>
      <c r="W101" s="17">
        <f>IF(V101&gt;"a",V101,L101+V101)</f>
        <v>110</v>
      </c>
      <c r="X101" s="19">
        <f>IF(COUNT(W99:W103)&lt;=3,"DQ",IF(COUNT(W99:W103)=4,SUM(W99:W103),SUM(W99:W103)-MAX(W99:W103)))</f>
        <v>417</v>
      </c>
    </row>
    <row r="102" spans="1:24" ht="10.5" thickTop="1">
      <c r="A102" s="41" t="s">
        <v>148</v>
      </c>
      <c r="B102" s="18" t="str">
        <f>B101</f>
        <v>Kew</v>
      </c>
      <c r="C102" s="6"/>
      <c r="D102" s="6"/>
      <c r="E102" s="6"/>
      <c r="F102" s="6"/>
      <c r="G102" s="6"/>
      <c r="H102" s="6"/>
      <c r="I102" s="6"/>
      <c r="J102" s="6"/>
      <c r="K102" s="6">
        <v>53</v>
      </c>
      <c r="L102" s="14">
        <f t="shared" si="34"/>
        <v>53</v>
      </c>
      <c r="M102" s="6"/>
      <c r="N102" s="6"/>
      <c r="O102" s="6"/>
      <c r="P102" s="6"/>
      <c r="Q102" s="6"/>
      <c r="R102" s="6"/>
      <c r="S102" s="6"/>
      <c r="T102" s="6"/>
      <c r="U102" s="16">
        <v>62</v>
      </c>
      <c r="V102" s="14">
        <f>IF(U102&gt;"a",U102,SUM(M102:U102))</f>
        <v>62</v>
      </c>
      <c r="W102" s="17">
        <f>IF(V102&gt;"a",V102,L102+V102)</f>
        <v>115</v>
      </c>
      <c r="X102" s="10"/>
    </row>
    <row r="103" spans="1:24" ht="9.75">
      <c r="A103" s="42"/>
      <c r="B103" s="20" t="str">
        <f>B102</f>
        <v>Kew</v>
      </c>
      <c r="C103" s="21"/>
      <c r="D103" s="21"/>
      <c r="E103" s="21"/>
      <c r="F103" s="21"/>
      <c r="G103" s="21"/>
      <c r="H103" s="21"/>
      <c r="I103" s="21"/>
      <c r="J103" s="21"/>
      <c r="K103" s="21">
        <v>99</v>
      </c>
      <c r="L103" s="22">
        <f t="shared" si="34"/>
        <v>99</v>
      </c>
      <c r="M103" s="21"/>
      <c r="N103" s="21"/>
      <c r="O103" s="21"/>
      <c r="P103" s="21"/>
      <c r="Q103" s="21"/>
      <c r="R103" s="21"/>
      <c r="S103" s="21"/>
      <c r="T103" s="21"/>
      <c r="U103" s="23">
        <v>99</v>
      </c>
      <c r="V103" s="14">
        <f>IF(U103&gt;"a",U103,SUM(M103:U103))</f>
        <v>99</v>
      </c>
      <c r="W103" s="24">
        <f>IF(V103&gt;"a",V103,L103+V103)</f>
        <v>198</v>
      </c>
      <c r="X103" s="10"/>
    </row>
    <row r="104" spans="1:24" ht="10.5" thickBot="1">
      <c r="A104" s="43" t="s">
        <v>5</v>
      </c>
      <c r="B104" s="25" t="str">
        <f>B103</f>
        <v>Kew</v>
      </c>
      <c r="C104" s="25">
        <f aca="true" t="shared" si="35" ref="C104:K104">MIN(C99:C103)</f>
        <v>0</v>
      </c>
      <c r="D104" s="25">
        <f t="shared" si="35"/>
        <v>0</v>
      </c>
      <c r="E104" s="25">
        <f t="shared" si="35"/>
        <v>0</v>
      </c>
      <c r="F104" s="25">
        <f t="shared" si="35"/>
        <v>0</v>
      </c>
      <c r="G104" s="25">
        <f t="shared" si="35"/>
        <v>0</v>
      </c>
      <c r="H104" s="25">
        <f t="shared" si="35"/>
        <v>0</v>
      </c>
      <c r="I104" s="25">
        <f t="shared" si="35"/>
        <v>0</v>
      </c>
      <c r="J104" s="25">
        <f t="shared" si="35"/>
        <v>0</v>
      </c>
      <c r="K104" s="25">
        <f t="shared" si="35"/>
        <v>50</v>
      </c>
      <c r="L104" s="26">
        <f t="shared" si="34"/>
        <v>50</v>
      </c>
      <c r="M104" s="25">
        <f aca="true" t="shared" si="36" ref="M104:U104">MIN(M99:M103)</f>
        <v>0</v>
      </c>
      <c r="N104" s="25">
        <v>6</v>
      </c>
      <c r="O104" s="25">
        <f t="shared" si="36"/>
        <v>0</v>
      </c>
      <c r="P104" s="25">
        <f t="shared" si="36"/>
        <v>0</v>
      </c>
      <c r="Q104" s="25">
        <f t="shared" si="36"/>
        <v>0</v>
      </c>
      <c r="R104" s="25">
        <f t="shared" si="36"/>
        <v>0</v>
      </c>
      <c r="S104" s="25">
        <f t="shared" si="36"/>
        <v>0</v>
      </c>
      <c r="T104" s="25">
        <f t="shared" si="36"/>
        <v>0</v>
      </c>
      <c r="U104" s="27">
        <f t="shared" si="36"/>
        <v>45</v>
      </c>
      <c r="V104" s="26">
        <f>SUM(M104:U104)</f>
        <v>51</v>
      </c>
      <c r="W104" s="28">
        <f>L104+V104</f>
        <v>101</v>
      </c>
      <c r="X104" s="10"/>
    </row>
    <row r="105" spans="2:23" ht="12" thickBot="1" thickTop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4"/>
      <c r="M105" s="18"/>
      <c r="N105" s="18"/>
      <c r="O105" s="18"/>
      <c r="P105" s="18"/>
      <c r="Q105" s="18"/>
      <c r="R105" s="18"/>
      <c r="S105" s="18"/>
      <c r="T105" s="18"/>
      <c r="U105" s="30"/>
      <c r="V105" s="14"/>
      <c r="W105" s="17"/>
    </row>
    <row r="106" spans="1:24" ht="15.75" thickTop="1">
      <c r="A106" s="45" t="s">
        <v>44</v>
      </c>
      <c r="B106" s="32" t="s">
        <v>1</v>
      </c>
      <c r="C106" s="33">
        <v>1</v>
      </c>
      <c r="D106" s="33">
        <v>2</v>
      </c>
      <c r="E106" s="33">
        <v>3</v>
      </c>
      <c r="F106" s="33">
        <v>4</v>
      </c>
      <c r="G106" s="33">
        <v>5</v>
      </c>
      <c r="H106" s="33">
        <v>6</v>
      </c>
      <c r="I106" s="33">
        <v>7</v>
      </c>
      <c r="J106" s="33">
        <v>8</v>
      </c>
      <c r="K106" s="33">
        <v>9</v>
      </c>
      <c r="L106" s="34" t="s">
        <v>2</v>
      </c>
      <c r="M106" s="33">
        <v>10</v>
      </c>
      <c r="N106" s="33">
        <v>11</v>
      </c>
      <c r="O106" s="33">
        <v>12</v>
      </c>
      <c r="P106" s="33">
        <v>13</v>
      </c>
      <c r="Q106" s="33">
        <v>14</v>
      </c>
      <c r="R106" s="33">
        <v>15</v>
      </c>
      <c r="S106" s="33">
        <v>16</v>
      </c>
      <c r="T106" s="33">
        <v>17</v>
      </c>
      <c r="U106" s="33">
        <v>18</v>
      </c>
      <c r="V106" s="34" t="s">
        <v>3</v>
      </c>
      <c r="W106" s="35" t="s">
        <v>4</v>
      </c>
      <c r="X106" s="10"/>
    </row>
    <row r="107" spans="1:24" ht="9.75">
      <c r="A107" s="41" t="s">
        <v>83</v>
      </c>
      <c r="B107" s="6" t="s">
        <v>95</v>
      </c>
      <c r="C107" s="6"/>
      <c r="D107" s="6"/>
      <c r="E107" s="6"/>
      <c r="F107" s="6"/>
      <c r="G107" s="6"/>
      <c r="H107" s="6"/>
      <c r="I107" s="6"/>
      <c r="J107" s="6"/>
      <c r="K107" s="6">
        <v>48</v>
      </c>
      <c r="L107" s="14">
        <f aca="true" t="shared" si="37" ref="L107:L113">SUM(C107:K107)</f>
        <v>48</v>
      </c>
      <c r="M107" s="6"/>
      <c r="N107" s="6"/>
      <c r="O107" s="6"/>
      <c r="P107" s="6"/>
      <c r="Q107" s="6"/>
      <c r="R107" s="6"/>
      <c r="S107" s="6"/>
      <c r="T107" s="6"/>
      <c r="U107" s="16">
        <v>39</v>
      </c>
      <c r="V107" s="14">
        <f aca="true" t="shared" si="38" ref="V107:V112">IF(U107&gt;"a",U107,SUM(M107:U107))</f>
        <v>39</v>
      </c>
      <c r="W107" s="17">
        <f aca="true" t="shared" si="39" ref="W107:W112">IF(V107&gt;"a",V107,L107+V107)</f>
        <v>87</v>
      </c>
      <c r="X107" s="10"/>
    </row>
    <row r="108" spans="1:24" ht="9.75">
      <c r="A108" s="41" t="s">
        <v>85</v>
      </c>
      <c r="B108" s="18" t="str">
        <f>IF(B107="","",B107)</f>
        <v>Kim</v>
      </c>
      <c r="C108" s="6"/>
      <c r="D108" s="6"/>
      <c r="E108" s="6"/>
      <c r="F108" s="6"/>
      <c r="G108" s="6"/>
      <c r="H108" s="6"/>
      <c r="I108" s="6"/>
      <c r="J108" s="6"/>
      <c r="K108" s="16">
        <v>45</v>
      </c>
      <c r="L108" s="14">
        <f t="shared" si="37"/>
        <v>45</v>
      </c>
      <c r="M108" s="6"/>
      <c r="N108" s="6"/>
      <c r="O108" s="6"/>
      <c r="P108" s="6"/>
      <c r="Q108" s="6"/>
      <c r="R108" s="6"/>
      <c r="S108" s="6">
        <f>H110</f>
        <v>0</v>
      </c>
      <c r="T108" s="6"/>
      <c r="U108" s="6">
        <v>48</v>
      </c>
      <c r="V108" s="14">
        <f t="shared" si="38"/>
        <v>48</v>
      </c>
      <c r="W108" s="17">
        <f t="shared" si="39"/>
        <v>93</v>
      </c>
      <c r="X108" s="10" t="s">
        <v>4</v>
      </c>
    </row>
    <row r="109" spans="1:24" ht="10.5" thickBot="1">
      <c r="A109" s="41" t="s">
        <v>132</v>
      </c>
      <c r="B109" s="18" t="str">
        <f>B108</f>
        <v>Kim</v>
      </c>
      <c r="C109" s="6"/>
      <c r="D109" s="6"/>
      <c r="E109" s="6"/>
      <c r="F109" s="6"/>
      <c r="G109" s="6"/>
      <c r="H109" s="6"/>
      <c r="I109" s="6"/>
      <c r="J109" s="6"/>
      <c r="K109" s="6">
        <v>46</v>
      </c>
      <c r="L109" s="14">
        <f t="shared" si="37"/>
        <v>46</v>
      </c>
      <c r="M109" s="6"/>
      <c r="N109" s="6"/>
      <c r="O109" s="6"/>
      <c r="P109" s="6"/>
      <c r="Q109" s="6"/>
      <c r="R109" s="6"/>
      <c r="S109" s="6"/>
      <c r="T109" s="6"/>
      <c r="U109" s="16">
        <v>49</v>
      </c>
      <c r="V109" s="14">
        <f t="shared" si="38"/>
        <v>49</v>
      </c>
      <c r="W109" s="17">
        <f t="shared" si="39"/>
        <v>95</v>
      </c>
      <c r="X109" s="19">
        <f>IF(COUNT(W107:W111)&lt;=3,"DQ",IF(COUNT(W107:W111)=4,SUM(W107:W111),SUM(W107:W111)-MAX(W107:W111)))</f>
        <v>372</v>
      </c>
    </row>
    <row r="110" spans="1:24" ht="10.5" thickTop="1">
      <c r="A110" s="41" t="s">
        <v>133</v>
      </c>
      <c r="B110" s="18" t="str">
        <f>B109</f>
        <v>Kim</v>
      </c>
      <c r="C110" s="6"/>
      <c r="D110" s="6"/>
      <c r="E110" s="6"/>
      <c r="F110" s="6"/>
      <c r="G110" s="6"/>
      <c r="H110" s="6"/>
      <c r="I110" s="6"/>
      <c r="J110" s="6"/>
      <c r="K110" s="6">
        <v>49</v>
      </c>
      <c r="L110" s="14">
        <f t="shared" si="37"/>
        <v>49</v>
      </c>
      <c r="M110" s="6"/>
      <c r="N110" s="6"/>
      <c r="O110" s="6"/>
      <c r="P110" s="6"/>
      <c r="Q110" s="6"/>
      <c r="R110" s="6"/>
      <c r="S110" s="6"/>
      <c r="T110" s="6"/>
      <c r="U110" s="16">
        <v>48</v>
      </c>
      <c r="V110" s="14">
        <f t="shared" si="38"/>
        <v>48</v>
      </c>
      <c r="W110" s="17">
        <f t="shared" si="39"/>
        <v>97</v>
      </c>
      <c r="X110" s="10"/>
    </row>
    <row r="111" spans="1:24" ht="9.75">
      <c r="A111" s="42" t="s">
        <v>84</v>
      </c>
      <c r="B111" s="20" t="str">
        <f>B110</f>
        <v>Kim</v>
      </c>
      <c r="C111" s="21"/>
      <c r="D111" s="21"/>
      <c r="E111" s="21"/>
      <c r="F111" s="21"/>
      <c r="G111" s="21"/>
      <c r="H111" s="21"/>
      <c r="I111" s="21"/>
      <c r="J111" s="21"/>
      <c r="K111" s="21">
        <v>52</v>
      </c>
      <c r="L111" s="22">
        <f t="shared" si="37"/>
        <v>52</v>
      </c>
      <c r="M111" s="21"/>
      <c r="N111" s="21"/>
      <c r="O111" s="21"/>
      <c r="P111" s="21"/>
      <c r="Q111" s="21"/>
      <c r="R111" s="21"/>
      <c r="S111" s="21"/>
      <c r="T111" s="21"/>
      <c r="U111" s="23">
        <v>53</v>
      </c>
      <c r="V111" s="22">
        <f t="shared" si="38"/>
        <v>53</v>
      </c>
      <c r="W111" s="24">
        <f t="shared" si="39"/>
        <v>105</v>
      </c>
      <c r="X111" s="10"/>
    </row>
    <row r="112" spans="1:24" ht="9.75">
      <c r="A112" s="41"/>
      <c r="B112" s="18" t="s">
        <v>95</v>
      </c>
      <c r="C112" s="6"/>
      <c r="D112" s="6"/>
      <c r="E112" s="6"/>
      <c r="F112" s="6"/>
      <c r="G112" s="6"/>
      <c r="H112" s="6"/>
      <c r="I112" s="6"/>
      <c r="J112" s="6"/>
      <c r="K112" s="6"/>
      <c r="L112" s="14">
        <f t="shared" si="37"/>
        <v>0</v>
      </c>
      <c r="M112" s="6"/>
      <c r="N112" s="6"/>
      <c r="O112" s="6"/>
      <c r="P112" s="6"/>
      <c r="Q112" s="6"/>
      <c r="R112" s="6"/>
      <c r="S112" s="6"/>
      <c r="T112" s="6"/>
      <c r="U112" s="16"/>
      <c r="V112" s="22">
        <f t="shared" si="38"/>
        <v>0</v>
      </c>
      <c r="W112" s="17">
        <f t="shared" si="39"/>
        <v>0</v>
      </c>
      <c r="X112" s="10"/>
    </row>
    <row r="113" spans="1:24" ht="10.5" thickBot="1">
      <c r="A113" s="43" t="s">
        <v>5</v>
      </c>
      <c r="B113" s="25" t="str">
        <f>B111</f>
        <v>Kim</v>
      </c>
      <c r="C113" s="25">
        <f aca="true" t="shared" si="40" ref="C113:K113">MIN(C107:C111)</f>
        <v>0</v>
      </c>
      <c r="D113" s="25">
        <f t="shared" si="40"/>
        <v>0</v>
      </c>
      <c r="E113" s="25">
        <f t="shared" si="40"/>
        <v>0</v>
      </c>
      <c r="F113" s="25">
        <f t="shared" si="40"/>
        <v>0</v>
      </c>
      <c r="G113" s="25">
        <f t="shared" si="40"/>
        <v>0</v>
      </c>
      <c r="H113" s="25">
        <f t="shared" si="40"/>
        <v>0</v>
      </c>
      <c r="I113" s="25">
        <f t="shared" si="40"/>
        <v>0</v>
      </c>
      <c r="J113" s="25">
        <f t="shared" si="40"/>
        <v>0</v>
      </c>
      <c r="K113" s="25">
        <f t="shared" si="40"/>
        <v>45</v>
      </c>
      <c r="L113" s="26">
        <f t="shared" si="37"/>
        <v>45</v>
      </c>
      <c r="M113" s="25">
        <f aca="true" t="shared" si="41" ref="M113:U113">MIN(M107:M111)</f>
        <v>0</v>
      </c>
      <c r="N113" s="25">
        <f t="shared" si="41"/>
        <v>0</v>
      </c>
      <c r="O113" s="25">
        <f t="shared" si="41"/>
        <v>0</v>
      </c>
      <c r="P113" s="25">
        <f t="shared" si="41"/>
        <v>0</v>
      </c>
      <c r="Q113" s="25">
        <f t="shared" si="41"/>
        <v>0</v>
      </c>
      <c r="R113" s="25">
        <f t="shared" si="41"/>
        <v>0</v>
      </c>
      <c r="S113" s="25">
        <f t="shared" si="41"/>
        <v>0</v>
      </c>
      <c r="T113" s="25">
        <f t="shared" si="41"/>
        <v>0</v>
      </c>
      <c r="U113" s="27">
        <f t="shared" si="41"/>
        <v>39</v>
      </c>
      <c r="V113" s="22">
        <f aca="true" t="shared" si="42" ref="V113:V121">IF(U113&gt;"a",U113,SUM(M113:U113))</f>
        <v>39</v>
      </c>
      <c r="W113" s="28">
        <f>L113+V113</f>
        <v>84</v>
      </c>
      <c r="X113" s="10"/>
    </row>
    <row r="114" spans="1:24" ht="10.5" thickTop="1">
      <c r="A114" s="4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4"/>
      <c r="M114" s="18"/>
      <c r="N114" s="18"/>
      <c r="O114" s="18"/>
      <c r="P114" s="18"/>
      <c r="Q114" s="18"/>
      <c r="R114" s="18"/>
      <c r="S114" s="18"/>
      <c r="T114" s="18"/>
      <c r="U114" s="30"/>
      <c r="V114" s="22"/>
      <c r="W114" s="17"/>
      <c r="X114" s="31"/>
    </row>
    <row r="115" spans="1:24" ht="10.5" thickBot="1">
      <c r="A115" s="44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4"/>
      <c r="M115" s="18"/>
      <c r="N115" s="18"/>
      <c r="O115" s="18"/>
      <c r="P115" s="18"/>
      <c r="Q115" s="18"/>
      <c r="R115" s="18"/>
      <c r="S115" s="18"/>
      <c r="T115" s="18"/>
      <c r="U115" s="30"/>
      <c r="V115" s="22"/>
      <c r="W115" s="17"/>
      <c r="X115" s="31"/>
    </row>
    <row r="116" spans="1:24" ht="15.75" thickTop="1">
      <c r="A116" s="45" t="s">
        <v>41</v>
      </c>
      <c r="B116" s="32" t="s">
        <v>1</v>
      </c>
      <c r="C116" s="33">
        <v>1</v>
      </c>
      <c r="D116" s="33">
        <v>2</v>
      </c>
      <c r="E116" s="33">
        <v>3</v>
      </c>
      <c r="F116" s="33">
        <v>4</v>
      </c>
      <c r="G116" s="33">
        <v>5</v>
      </c>
      <c r="H116" s="33">
        <v>6</v>
      </c>
      <c r="I116" s="33">
        <v>7</v>
      </c>
      <c r="J116" s="33">
        <v>8</v>
      </c>
      <c r="K116" s="33">
        <v>9</v>
      </c>
      <c r="L116" s="34" t="s">
        <v>2</v>
      </c>
      <c r="M116" s="33">
        <v>10</v>
      </c>
      <c r="N116" s="33">
        <v>11</v>
      </c>
      <c r="O116" s="33">
        <v>12</v>
      </c>
      <c r="P116" s="33">
        <v>13</v>
      </c>
      <c r="Q116" s="33">
        <v>14</v>
      </c>
      <c r="R116" s="33">
        <v>15</v>
      </c>
      <c r="S116" s="33">
        <v>16</v>
      </c>
      <c r="T116" s="33">
        <v>17</v>
      </c>
      <c r="U116" s="33">
        <v>18</v>
      </c>
      <c r="V116" s="22" t="s">
        <v>3</v>
      </c>
      <c r="W116" s="35" t="s">
        <v>4</v>
      </c>
      <c r="X116" s="10"/>
    </row>
    <row r="117" spans="1:24" ht="9.75">
      <c r="A117" s="2" t="s">
        <v>99</v>
      </c>
      <c r="B117" s="6" t="s">
        <v>45</v>
      </c>
      <c r="C117" s="6"/>
      <c r="D117" s="6"/>
      <c r="E117" s="6"/>
      <c r="F117" s="6"/>
      <c r="G117" s="6"/>
      <c r="H117" s="6"/>
      <c r="I117" s="6"/>
      <c r="J117" s="6"/>
      <c r="K117" s="6">
        <v>43</v>
      </c>
      <c r="L117" s="14">
        <f aca="true" t="shared" si="43" ref="L117:L122">SUM(C117:K117)</f>
        <v>43</v>
      </c>
      <c r="M117" s="6"/>
      <c r="N117" s="6"/>
      <c r="O117" s="6"/>
      <c r="P117" s="6"/>
      <c r="Q117" s="6"/>
      <c r="R117" s="6"/>
      <c r="S117" s="6"/>
      <c r="T117" s="6"/>
      <c r="U117" s="16">
        <v>44</v>
      </c>
      <c r="V117" s="22">
        <f t="shared" si="42"/>
        <v>44</v>
      </c>
      <c r="W117" s="17">
        <f>IF(V117&gt;"a",V117,L117+V117)</f>
        <v>87</v>
      </c>
      <c r="X117" s="10"/>
    </row>
    <row r="118" spans="1:24" ht="9.75">
      <c r="A118" s="2" t="s">
        <v>100</v>
      </c>
      <c r="B118" s="18" t="str">
        <f>IF(B117="","",B117)</f>
        <v>MF</v>
      </c>
      <c r="C118" s="6"/>
      <c r="D118" s="6"/>
      <c r="E118" s="6"/>
      <c r="F118" s="6"/>
      <c r="G118" s="6"/>
      <c r="H118" s="6"/>
      <c r="I118" s="6"/>
      <c r="J118" s="6"/>
      <c r="K118" s="16">
        <v>42</v>
      </c>
      <c r="L118" s="14">
        <f t="shared" si="43"/>
        <v>42</v>
      </c>
      <c r="M118" s="6"/>
      <c r="N118" s="6"/>
      <c r="O118" s="6"/>
      <c r="P118" s="6"/>
      <c r="Q118" s="6"/>
      <c r="R118" s="6"/>
      <c r="S118" s="6"/>
      <c r="T118" s="6"/>
      <c r="U118" s="6">
        <v>43</v>
      </c>
      <c r="V118" s="22">
        <f t="shared" si="42"/>
        <v>43</v>
      </c>
      <c r="W118" s="17">
        <f>IF(V118&gt;"a",V118,L118+V118)</f>
        <v>85</v>
      </c>
      <c r="X118" s="10" t="s">
        <v>4</v>
      </c>
    </row>
    <row r="119" spans="1:24" ht="10.5" thickBot="1">
      <c r="A119" s="2" t="s">
        <v>183</v>
      </c>
      <c r="B119" s="18" t="str">
        <f>B118</f>
        <v>MF</v>
      </c>
      <c r="C119" s="6"/>
      <c r="D119" s="6"/>
      <c r="E119" s="6"/>
      <c r="F119" s="6"/>
      <c r="G119" s="6"/>
      <c r="H119" s="6"/>
      <c r="I119" s="6"/>
      <c r="J119" s="6"/>
      <c r="K119" s="6">
        <v>56</v>
      </c>
      <c r="L119" s="14">
        <f t="shared" si="43"/>
        <v>56</v>
      </c>
      <c r="M119" s="6"/>
      <c r="N119" s="6"/>
      <c r="O119" s="6"/>
      <c r="P119" s="6"/>
      <c r="Q119" s="6"/>
      <c r="R119" s="6"/>
      <c r="S119" s="6"/>
      <c r="T119" s="6"/>
      <c r="U119" s="16">
        <v>58</v>
      </c>
      <c r="V119" s="22">
        <f t="shared" si="42"/>
        <v>58</v>
      </c>
      <c r="W119" s="17">
        <f>IF(V119&gt;"a",V119,L119+V119)</f>
        <v>114</v>
      </c>
      <c r="X119" s="19">
        <f>IF(COUNT(W117:W121)&lt;=3,"DQ",IF(COUNT(W117:W121)=4,SUM(W117:W121),SUM(W117:W121)-MAX(W117:W121)))</f>
        <v>366</v>
      </c>
    </row>
    <row r="120" spans="1:24" ht="10.5" thickTop="1">
      <c r="A120" s="2" t="s">
        <v>101</v>
      </c>
      <c r="B120" s="18" t="str">
        <f>B119</f>
        <v>MF</v>
      </c>
      <c r="C120" s="6"/>
      <c r="D120" s="6"/>
      <c r="E120" s="6"/>
      <c r="F120" s="6"/>
      <c r="G120" s="6"/>
      <c r="H120" s="6"/>
      <c r="I120" s="6"/>
      <c r="J120" s="6"/>
      <c r="K120" s="6">
        <v>46</v>
      </c>
      <c r="L120" s="14">
        <f t="shared" si="43"/>
        <v>46</v>
      </c>
      <c r="M120" s="6"/>
      <c r="N120" s="6"/>
      <c r="O120" s="6"/>
      <c r="P120" s="6"/>
      <c r="Q120" s="6"/>
      <c r="R120" s="6"/>
      <c r="S120" s="6"/>
      <c r="T120" s="6"/>
      <c r="U120" s="16">
        <v>52</v>
      </c>
      <c r="V120" s="22">
        <f t="shared" si="42"/>
        <v>52</v>
      </c>
      <c r="W120" s="17">
        <f>IF(V120&gt;"a",V120,L120+V120)</f>
        <v>98</v>
      </c>
      <c r="X120" s="10"/>
    </row>
    <row r="121" spans="1:24" ht="9.75">
      <c r="A121" s="2" t="s">
        <v>102</v>
      </c>
      <c r="B121" s="20" t="str">
        <f>B120</f>
        <v>MF</v>
      </c>
      <c r="C121" s="21"/>
      <c r="D121" s="21"/>
      <c r="E121" s="21"/>
      <c r="F121" s="21"/>
      <c r="G121" s="21"/>
      <c r="H121" s="21"/>
      <c r="I121" s="21"/>
      <c r="J121" s="21"/>
      <c r="K121" s="21">
        <v>46</v>
      </c>
      <c r="L121" s="22">
        <f t="shared" si="43"/>
        <v>46</v>
      </c>
      <c r="M121" s="21"/>
      <c r="N121" s="21"/>
      <c r="O121" s="21"/>
      <c r="P121" s="21"/>
      <c r="Q121" s="21"/>
      <c r="R121" s="21"/>
      <c r="S121" s="21"/>
      <c r="T121" s="21"/>
      <c r="U121" s="23">
        <v>50</v>
      </c>
      <c r="V121" s="22">
        <f t="shared" si="42"/>
        <v>50</v>
      </c>
      <c r="W121" s="24">
        <f>IF(V121&gt;"a",V121,L121+V121)</f>
        <v>96</v>
      </c>
      <c r="X121" s="10"/>
    </row>
    <row r="122" spans="1:24" ht="10.5" thickBot="1">
      <c r="A122" s="43" t="s">
        <v>5</v>
      </c>
      <c r="B122" s="25" t="str">
        <f>B121</f>
        <v>MF</v>
      </c>
      <c r="C122" s="25">
        <f aca="true" t="shared" si="44" ref="C122:K122">MIN(C117:C121)</f>
        <v>0</v>
      </c>
      <c r="D122" s="25">
        <f t="shared" si="44"/>
        <v>0</v>
      </c>
      <c r="E122" s="25">
        <f t="shared" si="44"/>
        <v>0</v>
      </c>
      <c r="F122" s="25">
        <f t="shared" si="44"/>
        <v>0</v>
      </c>
      <c r="G122" s="25">
        <f t="shared" si="44"/>
        <v>0</v>
      </c>
      <c r="H122" s="25">
        <f t="shared" si="44"/>
        <v>0</v>
      </c>
      <c r="I122" s="25">
        <f t="shared" si="44"/>
        <v>0</v>
      </c>
      <c r="J122" s="25">
        <f t="shared" si="44"/>
        <v>0</v>
      </c>
      <c r="K122" s="25">
        <f t="shared" si="44"/>
        <v>42</v>
      </c>
      <c r="L122" s="26">
        <f t="shared" si="43"/>
        <v>42</v>
      </c>
      <c r="M122" s="25">
        <f aca="true" t="shared" si="45" ref="M122:U122">MIN(M117:M121)</f>
        <v>0</v>
      </c>
      <c r="N122" s="25">
        <f t="shared" si="45"/>
        <v>0</v>
      </c>
      <c r="O122" s="25">
        <f t="shared" si="45"/>
        <v>0</v>
      </c>
      <c r="P122" s="25">
        <f t="shared" si="45"/>
        <v>0</v>
      </c>
      <c r="Q122" s="25">
        <f t="shared" si="45"/>
        <v>0</v>
      </c>
      <c r="R122" s="25">
        <f t="shared" si="45"/>
        <v>0</v>
      </c>
      <c r="S122" s="25">
        <f t="shared" si="45"/>
        <v>0</v>
      </c>
      <c r="T122" s="25">
        <f t="shared" si="45"/>
        <v>0</v>
      </c>
      <c r="U122" s="27">
        <f t="shared" si="45"/>
        <v>43</v>
      </c>
      <c r="V122" s="26">
        <f>SUM(M122:U122)</f>
        <v>43</v>
      </c>
      <c r="W122" s="28">
        <f>L122+V122</f>
        <v>85</v>
      </c>
      <c r="X122" s="10"/>
    </row>
    <row r="123" spans="1:24" ht="12" thickBot="1" thickTop="1">
      <c r="A123" s="5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4"/>
      <c r="M123" s="18"/>
      <c r="N123" s="18"/>
      <c r="O123" s="18"/>
      <c r="P123" s="18"/>
      <c r="Q123" s="18"/>
      <c r="R123" s="18"/>
      <c r="S123" s="18"/>
      <c r="T123" s="18"/>
      <c r="U123" s="30"/>
      <c r="V123" s="14"/>
      <c r="W123" s="17"/>
      <c r="X123" s="31"/>
    </row>
    <row r="124" spans="1:24" ht="15.75" thickTop="1">
      <c r="A124" s="45" t="s">
        <v>46</v>
      </c>
      <c r="B124" s="32" t="s">
        <v>1</v>
      </c>
      <c r="C124" s="33">
        <v>1</v>
      </c>
      <c r="D124" s="33">
        <v>2</v>
      </c>
      <c r="E124" s="33">
        <v>3</v>
      </c>
      <c r="F124" s="33">
        <v>4</v>
      </c>
      <c r="G124" s="33">
        <v>5</v>
      </c>
      <c r="H124" s="33">
        <v>6</v>
      </c>
      <c r="I124" s="33">
        <v>7</v>
      </c>
      <c r="J124" s="33">
        <v>8</v>
      </c>
      <c r="K124" s="33">
        <v>9</v>
      </c>
      <c r="L124" s="34" t="s">
        <v>2</v>
      </c>
      <c r="M124" s="33">
        <v>10</v>
      </c>
      <c r="N124" s="33">
        <v>11</v>
      </c>
      <c r="O124" s="33">
        <v>12</v>
      </c>
      <c r="P124" s="33">
        <v>13</v>
      </c>
      <c r="Q124" s="33">
        <v>14</v>
      </c>
      <c r="R124" s="33">
        <v>15</v>
      </c>
      <c r="S124" s="33">
        <v>16</v>
      </c>
      <c r="T124" s="33">
        <v>17</v>
      </c>
      <c r="U124" s="33">
        <v>18</v>
      </c>
      <c r="V124" s="34" t="s">
        <v>3</v>
      </c>
      <c r="W124" s="35" t="s">
        <v>4</v>
      </c>
      <c r="X124" s="10"/>
    </row>
    <row r="125" spans="1:24" ht="9.75">
      <c r="A125" s="41" t="s">
        <v>78</v>
      </c>
      <c r="B125" s="6" t="s">
        <v>47</v>
      </c>
      <c r="C125" s="6"/>
      <c r="D125" s="6"/>
      <c r="E125" s="6"/>
      <c r="F125" s="6"/>
      <c r="G125" s="6"/>
      <c r="H125" s="6"/>
      <c r="I125" s="6"/>
      <c r="J125" s="6"/>
      <c r="K125" s="6">
        <v>54</v>
      </c>
      <c r="L125" s="14">
        <f aca="true" t="shared" si="46" ref="L125:L130">SUM(C125:K125)</f>
        <v>54</v>
      </c>
      <c r="M125" s="6"/>
      <c r="N125" s="6"/>
      <c r="O125" s="6"/>
      <c r="P125" s="6"/>
      <c r="Q125" s="6"/>
      <c r="R125" s="6"/>
      <c r="S125" s="6"/>
      <c r="T125" s="6"/>
      <c r="U125" s="16">
        <v>50</v>
      </c>
      <c r="V125" s="14">
        <f>IF(U125&gt;"a",U125,SUM(M125:U125))</f>
        <v>50</v>
      </c>
      <c r="W125" s="17">
        <f>IF(V125&gt;"a",V125,L125+V125)</f>
        <v>104</v>
      </c>
      <c r="X125" s="10"/>
    </row>
    <row r="126" spans="1:24" ht="9.75">
      <c r="A126" s="41" t="s">
        <v>79</v>
      </c>
      <c r="B126" s="18" t="str">
        <f>IF(B125="","",B125)</f>
        <v>OC</v>
      </c>
      <c r="C126" s="6"/>
      <c r="D126" s="6"/>
      <c r="E126" s="6"/>
      <c r="F126" s="6"/>
      <c r="G126" s="6"/>
      <c r="H126" s="6"/>
      <c r="I126" s="6"/>
      <c r="J126" s="6"/>
      <c r="K126" s="16">
        <v>58</v>
      </c>
      <c r="L126" s="14">
        <f t="shared" si="46"/>
        <v>58</v>
      </c>
      <c r="M126" s="6"/>
      <c r="N126" s="6"/>
      <c r="O126" s="6"/>
      <c r="P126" s="6"/>
      <c r="Q126" s="6"/>
      <c r="R126" s="6"/>
      <c r="S126" s="6"/>
      <c r="T126" s="6"/>
      <c r="U126" s="6">
        <v>59</v>
      </c>
      <c r="V126" s="14">
        <f>IF(U126&gt;"a",U126,SUM(M126:U126))</f>
        <v>59</v>
      </c>
      <c r="W126" s="17">
        <f>IF(V126&gt;"a",V126,L126+V126)</f>
        <v>117</v>
      </c>
      <c r="X126" s="10" t="s">
        <v>4</v>
      </c>
    </row>
    <row r="127" spans="1:24" ht="10.5" thickBot="1">
      <c r="A127" s="41" t="s">
        <v>167</v>
      </c>
      <c r="B127" s="18" t="str">
        <f>B126</f>
        <v>OC</v>
      </c>
      <c r="C127" s="6"/>
      <c r="D127" s="6"/>
      <c r="E127" s="6"/>
      <c r="F127" s="6"/>
      <c r="G127" s="6"/>
      <c r="H127" s="6"/>
      <c r="I127" s="6"/>
      <c r="J127" s="6"/>
      <c r="K127" s="6">
        <v>50</v>
      </c>
      <c r="L127" s="14">
        <f t="shared" si="46"/>
        <v>50</v>
      </c>
      <c r="M127" s="6"/>
      <c r="N127" s="6"/>
      <c r="O127" s="6"/>
      <c r="P127" s="6"/>
      <c r="Q127" s="6"/>
      <c r="R127" s="6"/>
      <c r="S127" s="6"/>
      <c r="T127" s="6"/>
      <c r="U127" s="16">
        <v>60</v>
      </c>
      <c r="V127" s="14">
        <f>IF(U127&gt;"a",U127,SUM(M127:U127))</f>
        <v>60</v>
      </c>
      <c r="W127" s="17">
        <f>IF(V127&gt;"a",V127,L127+V127)</f>
        <v>110</v>
      </c>
      <c r="X127" s="19">
        <f>IF(COUNT(W125:W129)&lt;=3,"DQ",IF(COUNT(W125:W129)=4,SUM(W125:W129),SUM(W125:W129)-MAX(W125:W129)))</f>
        <v>441</v>
      </c>
    </row>
    <row r="128" spans="1:24" ht="10.5" thickTop="1">
      <c r="A128" s="41" t="s">
        <v>168</v>
      </c>
      <c r="B128" s="18" t="str">
        <f>B127</f>
        <v>OC</v>
      </c>
      <c r="C128" s="6"/>
      <c r="D128" s="6"/>
      <c r="E128" s="6"/>
      <c r="F128" s="6"/>
      <c r="G128" s="6"/>
      <c r="H128" s="6"/>
      <c r="I128" s="6"/>
      <c r="J128" s="6"/>
      <c r="K128" s="6">
        <v>53</v>
      </c>
      <c r="L128" s="14">
        <f t="shared" si="46"/>
        <v>53</v>
      </c>
      <c r="M128" s="6"/>
      <c r="N128" s="6"/>
      <c r="O128" s="6"/>
      <c r="P128" s="6"/>
      <c r="Q128" s="6"/>
      <c r="R128" s="6"/>
      <c r="S128" s="6"/>
      <c r="T128" s="6"/>
      <c r="U128" s="16">
        <v>57</v>
      </c>
      <c r="V128" s="14">
        <f>IF(U128&gt;"a",U128,SUM(M128:U128))</f>
        <v>57</v>
      </c>
      <c r="W128" s="17">
        <f>IF(V128&gt;"a",V128,L128+V128)</f>
        <v>110</v>
      </c>
      <c r="X128" s="10"/>
    </row>
    <row r="129" spans="1:24" ht="9.75">
      <c r="A129" s="42" t="s">
        <v>92</v>
      </c>
      <c r="B129" s="20" t="str">
        <f>B128</f>
        <v>OC</v>
      </c>
      <c r="C129" s="21"/>
      <c r="D129" s="21"/>
      <c r="E129" s="21"/>
      <c r="F129" s="21"/>
      <c r="G129" s="21"/>
      <c r="H129" s="21"/>
      <c r="I129" s="21"/>
      <c r="J129" s="21"/>
      <c r="K129" s="21">
        <v>59</v>
      </c>
      <c r="L129" s="22">
        <f t="shared" si="46"/>
        <v>59</v>
      </c>
      <c r="M129" s="21"/>
      <c r="N129" s="21"/>
      <c r="O129" s="21"/>
      <c r="P129" s="21"/>
      <c r="Q129" s="21"/>
      <c r="R129" s="21"/>
      <c r="S129" s="21"/>
      <c r="T129" s="21"/>
      <c r="U129" s="23">
        <v>60</v>
      </c>
      <c r="V129" s="22">
        <f>IF(U129&gt;"a",U129,SUM(M129:U129))</f>
        <v>60</v>
      </c>
      <c r="W129" s="24">
        <f>IF(V129&gt;"a",V129,L129+V129)</f>
        <v>119</v>
      </c>
      <c r="X129" s="10"/>
    </row>
    <row r="130" spans="1:24" ht="10.5" thickBot="1">
      <c r="A130" s="43" t="s">
        <v>5</v>
      </c>
      <c r="B130" s="25" t="str">
        <f>B129</f>
        <v>OC</v>
      </c>
      <c r="C130" s="25">
        <f aca="true" t="shared" si="47" ref="C130:K130">MIN(C125:C129)</f>
        <v>0</v>
      </c>
      <c r="D130" s="25">
        <f t="shared" si="47"/>
        <v>0</v>
      </c>
      <c r="E130" s="25">
        <f t="shared" si="47"/>
        <v>0</v>
      </c>
      <c r="F130" s="25">
        <f t="shared" si="47"/>
        <v>0</v>
      </c>
      <c r="G130" s="25">
        <f t="shared" si="47"/>
        <v>0</v>
      </c>
      <c r="H130" s="25">
        <f t="shared" si="47"/>
        <v>0</v>
      </c>
      <c r="I130" s="25">
        <f t="shared" si="47"/>
        <v>0</v>
      </c>
      <c r="J130" s="25">
        <f t="shared" si="47"/>
        <v>0</v>
      </c>
      <c r="K130" s="25">
        <f t="shared" si="47"/>
        <v>50</v>
      </c>
      <c r="L130" s="26">
        <f t="shared" si="46"/>
        <v>50</v>
      </c>
      <c r="M130" s="25">
        <f aca="true" t="shared" si="48" ref="M130:U130">MIN(M125:M129)</f>
        <v>0</v>
      </c>
      <c r="N130" s="25">
        <f t="shared" si="48"/>
        <v>0</v>
      </c>
      <c r="O130" s="25">
        <f t="shared" si="48"/>
        <v>0</v>
      </c>
      <c r="P130" s="25">
        <f t="shared" si="48"/>
        <v>0</v>
      </c>
      <c r="Q130" s="25">
        <f t="shared" si="48"/>
        <v>0</v>
      </c>
      <c r="R130" s="25">
        <f t="shared" si="48"/>
        <v>0</v>
      </c>
      <c r="S130" s="25">
        <f t="shared" si="48"/>
        <v>0</v>
      </c>
      <c r="T130" s="25">
        <f t="shared" si="48"/>
        <v>0</v>
      </c>
      <c r="U130" s="27">
        <f t="shared" si="48"/>
        <v>50</v>
      </c>
      <c r="V130" s="26">
        <f>SUM(M130:U130)</f>
        <v>50</v>
      </c>
      <c r="W130" s="28">
        <f>L130+V130</f>
        <v>100</v>
      </c>
      <c r="X130" s="10"/>
    </row>
    <row r="131" spans="1:23" ht="12" thickBot="1" thickTop="1">
      <c r="A131" s="4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4"/>
      <c r="M131" s="18"/>
      <c r="N131" s="18"/>
      <c r="O131" s="18"/>
      <c r="P131" s="18"/>
      <c r="Q131" s="18"/>
      <c r="R131" s="18"/>
      <c r="S131" s="18"/>
      <c r="T131" s="18"/>
      <c r="U131" s="30"/>
      <c r="V131" s="14"/>
      <c r="W131" s="17"/>
    </row>
    <row r="132" spans="1:24" ht="15.75" thickTop="1">
      <c r="A132" s="45" t="s">
        <v>134</v>
      </c>
      <c r="B132" s="32" t="s">
        <v>1</v>
      </c>
      <c r="C132" s="33">
        <v>1</v>
      </c>
      <c r="D132" s="33">
        <v>2</v>
      </c>
      <c r="E132" s="33">
        <v>3</v>
      </c>
      <c r="F132" s="33">
        <v>4</v>
      </c>
      <c r="G132" s="33">
        <v>5</v>
      </c>
      <c r="H132" s="33">
        <v>6</v>
      </c>
      <c r="I132" s="33">
        <v>7</v>
      </c>
      <c r="J132" s="33">
        <v>8</v>
      </c>
      <c r="K132" s="33">
        <v>9</v>
      </c>
      <c r="L132" s="34" t="s">
        <v>2</v>
      </c>
      <c r="M132" s="33">
        <v>10</v>
      </c>
      <c r="N132" s="33">
        <v>11</v>
      </c>
      <c r="O132" s="33">
        <v>12</v>
      </c>
      <c r="P132" s="33">
        <v>13</v>
      </c>
      <c r="Q132" s="33">
        <v>14</v>
      </c>
      <c r="R132" s="33">
        <v>15</v>
      </c>
      <c r="S132" s="33">
        <v>16</v>
      </c>
      <c r="T132" s="33">
        <v>17</v>
      </c>
      <c r="U132" s="33">
        <v>18</v>
      </c>
      <c r="V132" s="34" t="s">
        <v>3</v>
      </c>
      <c r="W132" s="35" t="s">
        <v>4</v>
      </c>
      <c r="X132" s="10"/>
    </row>
    <row r="133" spans="1:24" ht="9.75">
      <c r="A133" s="41" t="s">
        <v>169</v>
      </c>
      <c r="B133" s="6" t="s">
        <v>38</v>
      </c>
      <c r="C133" s="6"/>
      <c r="D133" s="6"/>
      <c r="E133" s="6"/>
      <c r="F133" s="6"/>
      <c r="G133" s="6"/>
      <c r="H133" s="6"/>
      <c r="I133" s="6"/>
      <c r="J133" s="6"/>
      <c r="K133" s="6">
        <v>46</v>
      </c>
      <c r="L133" s="14">
        <f aca="true" t="shared" si="49" ref="L133:L138">SUM(C133:K133)</f>
        <v>46</v>
      </c>
      <c r="M133" s="6"/>
      <c r="N133" s="6"/>
      <c r="O133" s="6"/>
      <c r="P133" s="6"/>
      <c r="Q133" s="6"/>
      <c r="R133" s="6"/>
      <c r="S133" s="6"/>
      <c r="T133" s="6"/>
      <c r="U133" s="16">
        <v>35</v>
      </c>
      <c r="V133" s="14">
        <f>IF(U133&gt;"a",U133,SUM(M133:U133))</f>
        <v>35</v>
      </c>
      <c r="W133" s="17">
        <f>IF(V133&gt;"a",V133,L133+V133)</f>
        <v>81</v>
      </c>
      <c r="X133" s="10"/>
    </row>
    <row r="134" spans="1:24" ht="9.75">
      <c r="A134" s="41" t="s">
        <v>170</v>
      </c>
      <c r="B134" s="18" t="str">
        <f>IF(B133="","",B133)</f>
        <v>RC</v>
      </c>
      <c r="C134" s="6"/>
      <c r="D134" s="6"/>
      <c r="E134" s="6"/>
      <c r="F134" s="6"/>
      <c r="G134" s="6"/>
      <c r="H134" s="6"/>
      <c r="I134" s="6"/>
      <c r="J134" s="6"/>
      <c r="K134" s="16">
        <v>47</v>
      </c>
      <c r="L134" s="14">
        <f t="shared" si="49"/>
        <v>47</v>
      </c>
      <c r="M134" s="6"/>
      <c r="N134" s="6"/>
      <c r="O134" s="6"/>
      <c r="P134" s="6"/>
      <c r="Q134" s="6"/>
      <c r="R134" s="6"/>
      <c r="S134" s="6"/>
      <c r="T134" s="6"/>
      <c r="U134" s="6">
        <v>48</v>
      </c>
      <c r="V134" s="14">
        <f>IF(U134&gt;"a",U134,SUM(M134:U134))</f>
        <v>48</v>
      </c>
      <c r="W134" s="17">
        <f>IF(V134&gt;"a",V134,L134+V134)</f>
        <v>95</v>
      </c>
      <c r="X134" s="10" t="s">
        <v>4</v>
      </c>
    </row>
    <row r="135" spans="1:24" ht="10.5" thickBot="1">
      <c r="A135" s="41" t="s">
        <v>171</v>
      </c>
      <c r="B135" s="18" t="str">
        <f>B134</f>
        <v>RC</v>
      </c>
      <c r="C135" s="6"/>
      <c r="D135" s="6"/>
      <c r="E135" s="6"/>
      <c r="F135" s="6"/>
      <c r="G135" s="6"/>
      <c r="H135" s="6"/>
      <c r="I135" s="6"/>
      <c r="J135" s="6"/>
      <c r="K135" s="6">
        <v>45</v>
      </c>
      <c r="L135" s="14">
        <f t="shared" si="49"/>
        <v>45</v>
      </c>
      <c r="M135" s="6"/>
      <c r="N135" s="6"/>
      <c r="O135" s="6"/>
      <c r="P135" s="6"/>
      <c r="Q135" s="6"/>
      <c r="R135" s="6"/>
      <c r="S135" s="6"/>
      <c r="T135" s="6"/>
      <c r="U135" s="16">
        <v>40</v>
      </c>
      <c r="V135" s="14">
        <f>IF(U135&gt;"a",U135,SUM(M135:U135))</f>
        <v>40</v>
      </c>
      <c r="W135" s="17">
        <f>IF(V135&gt;"a",V135,L135+V135)</f>
        <v>85</v>
      </c>
      <c r="X135" s="19">
        <f>IF(COUNT(W133:W137)&lt;=3,"DQ",IF(COUNT(W133:W137)=4,SUM(W133:W137),SUM(W133:W137)-MAX(W133:W137)))</f>
        <v>364</v>
      </c>
    </row>
    <row r="136" spans="1:24" ht="10.5" thickTop="1">
      <c r="A136" s="41" t="s">
        <v>172</v>
      </c>
      <c r="B136" s="18" t="str">
        <f>B135</f>
        <v>RC</v>
      </c>
      <c r="C136" s="6"/>
      <c r="D136" s="6"/>
      <c r="E136" s="6"/>
      <c r="F136" s="6"/>
      <c r="G136" s="6"/>
      <c r="H136" s="6"/>
      <c r="I136" s="6"/>
      <c r="J136" s="6"/>
      <c r="K136" s="6">
        <v>54</v>
      </c>
      <c r="L136" s="14">
        <f>SUM(C136:K136)</f>
        <v>54</v>
      </c>
      <c r="M136" s="6"/>
      <c r="N136" s="6"/>
      <c r="O136" s="6"/>
      <c r="P136" s="6"/>
      <c r="Q136" s="6"/>
      <c r="R136" s="6"/>
      <c r="S136" s="6"/>
      <c r="T136" s="6"/>
      <c r="U136" s="16">
        <v>49</v>
      </c>
      <c r="V136" s="14">
        <f>IF(U136&gt;"a",U136,SUM(M136:U136))</f>
        <v>49</v>
      </c>
      <c r="W136" s="17">
        <f>IF(V136&gt;"a",V136,L136+V136)</f>
        <v>103</v>
      </c>
      <c r="X136" s="10"/>
    </row>
    <row r="137" spans="1:24" ht="9.75">
      <c r="A137" s="42" t="s">
        <v>173</v>
      </c>
      <c r="B137" s="20" t="str">
        <f>B136</f>
        <v>RC</v>
      </c>
      <c r="C137" s="21"/>
      <c r="D137" s="21"/>
      <c r="E137" s="21"/>
      <c r="F137" s="21"/>
      <c r="G137" s="21"/>
      <c r="H137" s="21"/>
      <c r="I137" s="21"/>
      <c r="J137" s="21"/>
      <c r="K137" s="21">
        <v>60</v>
      </c>
      <c r="L137" s="14">
        <f>SUM(C137:K137)</f>
        <v>60</v>
      </c>
      <c r="M137" s="21"/>
      <c r="N137" s="21"/>
      <c r="O137" s="21"/>
      <c r="P137" s="21"/>
      <c r="Q137" s="21"/>
      <c r="R137" s="21"/>
      <c r="S137" s="21"/>
      <c r="T137" s="21"/>
      <c r="U137" s="23">
        <v>59</v>
      </c>
      <c r="V137" s="22">
        <f>IF(U137&gt;"a",U137,SUM(M137:U137))</f>
        <v>59</v>
      </c>
      <c r="W137" s="24">
        <f>IF(V137&gt;"a",V137,L137+V137)</f>
        <v>119</v>
      </c>
      <c r="X137" s="10"/>
    </row>
    <row r="138" spans="1:24" ht="10.5" thickBot="1">
      <c r="A138" s="43" t="s">
        <v>5</v>
      </c>
      <c r="B138" s="25" t="str">
        <f>B137</f>
        <v>RC</v>
      </c>
      <c r="C138" s="25">
        <f aca="true" t="shared" si="50" ref="C138:K138">MIN(C133:C137)</f>
        <v>0</v>
      </c>
      <c r="D138" s="25">
        <f t="shared" si="50"/>
        <v>0</v>
      </c>
      <c r="E138" s="25">
        <f t="shared" si="50"/>
        <v>0</v>
      </c>
      <c r="F138" s="25">
        <f t="shared" si="50"/>
        <v>0</v>
      </c>
      <c r="G138" s="25">
        <f t="shared" si="50"/>
        <v>0</v>
      </c>
      <c r="H138" s="25">
        <f t="shared" si="50"/>
        <v>0</v>
      </c>
      <c r="I138" s="25">
        <f t="shared" si="50"/>
        <v>0</v>
      </c>
      <c r="J138" s="25">
        <f t="shared" si="50"/>
        <v>0</v>
      </c>
      <c r="K138" s="25">
        <f t="shared" si="50"/>
        <v>45</v>
      </c>
      <c r="L138" s="26">
        <f t="shared" si="49"/>
        <v>45</v>
      </c>
      <c r="M138" s="25">
        <f aca="true" t="shared" si="51" ref="M138:U138">MIN(M133:M137)</f>
        <v>0</v>
      </c>
      <c r="N138" s="25">
        <f t="shared" si="51"/>
        <v>0</v>
      </c>
      <c r="O138" s="25">
        <f t="shared" si="51"/>
        <v>0</v>
      </c>
      <c r="P138" s="25">
        <f t="shared" si="51"/>
        <v>0</v>
      </c>
      <c r="Q138" s="25">
        <f t="shared" si="51"/>
        <v>0</v>
      </c>
      <c r="R138" s="25">
        <f t="shared" si="51"/>
        <v>0</v>
      </c>
      <c r="S138" s="25">
        <f t="shared" si="51"/>
        <v>0</v>
      </c>
      <c r="T138" s="25">
        <f t="shared" si="51"/>
        <v>0</v>
      </c>
      <c r="U138" s="27">
        <f t="shared" si="51"/>
        <v>35</v>
      </c>
      <c r="V138" s="26">
        <f>SUM(M138:U138)</f>
        <v>35</v>
      </c>
      <c r="W138" s="28">
        <f>L138+V138</f>
        <v>80</v>
      </c>
      <c r="X138" s="10"/>
    </row>
    <row r="139" spans="1:23" ht="12" thickBot="1" thickTop="1">
      <c r="A139" s="44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4"/>
      <c r="M139" s="18"/>
      <c r="N139" s="18"/>
      <c r="O139" s="18"/>
      <c r="P139" s="18"/>
      <c r="Q139" s="18"/>
      <c r="R139" s="18"/>
      <c r="S139" s="18"/>
      <c r="T139" s="18"/>
      <c r="U139" s="30"/>
      <c r="V139" s="14"/>
      <c r="W139" s="17"/>
    </row>
    <row r="140" spans="1:24" ht="15.75" thickTop="1">
      <c r="A140" s="45" t="s">
        <v>135</v>
      </c>
      <c r="B140" s="32" t="s">
        <v>1</v>
      </c>
      <c r="C140" s="33">
        <v>1</v>
      </c>
      <c r="D140" s="33">
        <v>2</v>
      </c>
      <c r="E140" s="33">
        <v>3</v>
      </c>
      <c r="F140" s="33">
        <v>4</v>
      </c>
      <c r="G140" s="33">
        <v>5</v>
      </c>
      <c r="H140" s="33">
        <v>6</v>
      </c>
      <c r="I140" s="33">
        <v>7</v>
      </c>
      <c r="J140" s="33">
        <v>8</v>
      </c>
      <c r="K140" s="33">
        <v>9</v>
      </c>
      <c r="L140" s="34" t="s">
        <v>2</v>
      </c>
      <c r="M140" s="33">
        <v>10</v>
      </c>
      <c r="N140" s="33">
        <v>11</v>
      </c>
      <c r="O140" s="33">
        <v>12</v>
      </c>
      <c r="P140" s="33">
        <v>13</v>
      </c>
      <c r="Q140" s="33">
        <v>14</v>
      </c>
      <c r="R140" s="33">
        <v>15</v>
      </c>
      <c r="S140" s="33">
        <v>16</v>
      </c>
      <c r="T140" s="33">
        <v>17</v>
      </c>
      <c r="U140" s="33">
        <v>18</v>
      </c>
      <c r="V140" s="34" t="s">
        <v>3</v>
      </c>
      <c r="W140" s="35" t="s">
        <v>4</v>
      </c>
      <c r="X140" s="10"/>
    </row>
    <row r="141" spans="1:24" ht="9.75">
      <c r="A141" s="41" t="s">
        <v>174</v>
      </c>
      <c r="B141" s="41" t="s">
        <v>39</v>
      </c>
      <c r="C141" s="6"/>
      <c r="D141" s="6"/>
      <c r="E141" s="6"/>
      <c r="F141" s="6"/>
      <c r="G141" s="6"/>
      <c r="H141" s="6"/>
      <c r="I141" s="6"/>
      <c r="J141" s="6"/>
      <c r="K141" s="6">
        <v>55</v>
      </c>
      <c r="L141" s="14">
        <f aca="true" t="shared" si="52" ref="L141:L147">SUM(C141:K141)</f>
        <v>55</v>
      </c>
      <c r="M141" s="6" t="s">
        <v>62</v>
      </c>
      <c r="N141" s="6"/>
      <c r="O141" s="6"/>
      <c r="P141" s="6"/>
      <c r="Q141" s="6"/>
      <c r="R141" s="6"/>
      <c r="S141" s="6"/>
      <c r="T141" s="6"/>
      <c r="U141" s="16">
        <v>47</v>
      </c>
      <c r="V141" s="14">
        <f aca="true" t="shared" si="53" ref="V141:V146">IF(U141&gt;"a",U141,SUM(M141:U141))</f>
        <v>47</v>
      </c>
      <c r="W141" s="17">
        <f aca="true" t="shared" si="54" ref="W141:W146">IF(V141&gt;"a",V141,L141+V141)</f>
        <v>102</v>
      </c>
      <c r="X141" s="10"/>
    </row>
    <row r="142" spans="1:24" ht="9.75">
      <c r="A142" s="41" t="s">
        <v>175</v>
      </c>
      <c r="B142" s="18" t="str">
        <f>IF(B141="","",B141)</f>
        <v>RH</v>
      </c>
      <c r="C142" s="6"/>
      <c r="D142" s="6"/>
      <c r="E142" s="6"/>
      <c r="F142" s="6"/>
      <c r="G142" s="6"/>
      <c r="H142" s="6"/>
      <c r="I142" s="6"/>
      <c r="J142" s="6"/>
      <c r="K142" s="16">
        <v>53</v>
      </c>
      <c r="L142" s="14">
        <f t="shared" si="52"/>
        <v>53</v>
      </c>
      <c r="M142" s="6"/>
      <c r="N142" s="6"/>
      <c r="O142" s="6"/>
      <c r="P142" s="6"/>
      <c r="Q142" s="6"/>
      <c r="R142" s="6"/>
      <c r="S142" s="6"/>
      <c r="T142" s="6"/>
      <c r="U142" s="6">
        <v>48</v>
      </c>
      <c r="V142" s="14">
        <f t="shared" si="53"/>
        <v>48</v>
      </c>
      <c r="W142" s="17">
        <f t="shared" si="54"/>
        <v>101</v>
      </c>
      <c r="X142" s="10" t="s">
        <v>4</v>
      </c>
    </row>
    <row r="143" spans="1:24" ht="10.5" thickBot="1">
      <c r="A143" s="41" t="s">
        <v>176</v>
      </c>
      <c r="B143" s="18" t="str">
        <f>B142</f>
        <v>RH</v>
      </c>
      <c r="C143" s="6"/>
      <c r="D143" s="6"/>
      <c r="E143" s="6"/>
      <c r="F143" s="6"/>
      <c r="G143" s="6"/>
      <c r="H143" s="6"/>
      <c r="I143" s="6"/>
      <c r="J143" s="6"/>
      <c r="K143" s="6">
        <v>58</v>
      </c>
      <c r="L143" s="14">
        <f t="shared" si="52"/>
        <v>58</v>
      </c>
      <c r="M143" s="6"/>
      <c r="N143" s="6"/>
      <c r="O143" s="6"/>
      <c r="P143" s="6"/>
      <c r="Q143" s="6"/>
      <c r="R143" s="6"/>
      <c r="S143" s="6"/>
      <c r="T143" s="6"/>
      <c r="U143" s="16">
        <v>56</v>
      </c>
      <c r="V143" s="14">
        <f t="shared" si="53"/>
        <v>56</v>
      </c>
      <c r="W143" s="17">
        <f t="shared" si="54"/>
        <v>114</v>
      </c>
      <c r="X143" s="19">
        <f>IF(COUNT(W141:W145)&lt;=3,"DQ",IF(COUNT(W141:W145)=4,SUM(W141:W145),SUM(W141:W145)-MAX(W141:W145)))</f>
        <v>444</v>
      </c>
    </row>
    <row r="144" spans="1:24" ht="10.5" thickTop="1">
      <c r="A144" s="41" t="s">
        <v>177</v>
      </c>
      <c r="B144" s="18" t="str">
        <f>B143</f>
        <v>RH</v>
      </c>
      <c r="C144" s="6"/>
      <c r="D144" s="6"/>
      <c r="E144" s="6"/>
      <c r="F144" s="6"/>
      <c r="G144" s="6"/>
      <c r="H144" s="6"/>
      <c r="I144" s="6"/>
      <c r="J144" s="6"/>
      <c r="K144" s="6">
        <v>64</v>
      </c>
      <c r="L144" s="14">
        <f t="shared" si="52"/>
        <v>64</v>
      </c>
      <c r="M144" s="6"/>
      <c r="N144" s="6"/>
      <c r="O144" s="6"/>
      <c r="P144" s="6"/>
      <c r="Q144" s="6"/>
      <c r="R144" s="6"/>
      <c r="S144" s="6"/>
      <c r="T144" s="6"/>
      <c r="U144" s="16">
        <v>70</v>
      </c>
      <c r="V144" s="14">
        <f t="shared" si="53"/>
        <v>70</v>
      </c>
      <c r="W144" s="17">
        <f t="shared" si="54"/>
        <v>134</v>
      </c>
      <c r="X144" s="10"/>
    </row>
    <row r="145" spans="1:24" ht="9.75">
      <c r="A145" s="42" t="s">
        <v>178</v>
      </c>
      <c r="B145" s="20" t="str">
        <f>B144</f>
        <v>RH</v>
      </c>
      <c r="C145" s="21"/>
      <c r="D145" s="21"/>
      <c r="E145" s="21"/>
      <c r="F145" s="21"/>
      <c r="G145" s="21"/>
      <c r="H145" s="21"/>
      <c r="I145" s="21"/>
      <c r="J145" s="21"/>
      <c r="K145" s="21">
        <v>62</v>
      </c>
      <c r="L145" s="22">
        <f t="shared" si="52"/>
        <v>62</v>
      </c>
      <c r="M145" s="21"/>
      <c r="N145" s="21"/>
      <c r="O145" s="21"/>
      <c r="P145" s="21"/>
      <c r="Q145" s="21"/>
      <c r="R145" s="21"/>
      <c r="S145" s="21"/>
      <c r="T145" s="21"/>
      <c r="U145" s="23">
        <v>65</v>
      </c>
      <c r="V145" s="22">
        <f t="shared" si="53"/>
        <v>65</v>
      </c>
      <c r="W145" s="24">
        <f t="shared" si="54"/>
        <v>127</v>
      </c>
      <c r="X145" s="10"/>
    </row>
    <row r="146" spans="1:24" ht="9.75">
      <c r="A146" s="41"/>
      <c r="B146" s="18"/>
      <c r="C146" s="6"/>
      <c r="D146" s="6"/>
      <c r="E146" s="6"/>
      <c r="F146" s="6"/>
      <c r="G146" s="6"/>
      <c r="H146" s="6"/>
      <c r="I146" s="6"/>
      <c r="J146" s="6"/>
      <c r="K146" s="6"/>
      <c r="L146" s="14">
        <f t="shared" si="52"/>
        <v>0</v>
      </c>
      <c r="M146" s="6"/>
      <c r="N146" s="6"/>
      <c r="O146" s="6"/>
      <c r="P146" s="6"/>
      <c r="Q146" s="6"/>
      <c r="R146" s="6"/>
      <c r="S146" s="6"/>
      <c r="T146" s="6"/>
      <c r="U146" s="16"/>
      <c r="V146" s="14">
        <f t="shared" si="53"/>
        <v>0</v>
      </c>
      <c r="W146" s="17">
        <f t="shared" si="54"/>
        <v>0</v>
      </c>
      <c r="X146" s="10"/>
    </row>
    <row r="147" spans="1:24" ht="10.5" thickBot="1">
      <c r="A147" s="43" t="s">
        <v>5</v>
      </c>
      <c r="B147" s="25" t="str">
        <f>B145</f>
        <v>RH</v>
      </c>
      <c r="C147" s="25">
        <f aca="true" t="shared" si="55" ref="C147:K147">MIN(C141:C145)</f>
        <v>0</v>
      </c>
      <c r="D147" s="25">
        <f t="shared" si="55"/>
        <v>0</v>
      </c>
      <c r="E147" s="25">
        <f t="shared" si="55"/>
        <v>0</v>
      </c>
      <c r="F147" s="25">
        <f t="shared" si="55"/>
        <v>0</v>
      </c>
      <c r="G147" s="25">
        <f t="shared" si="55"/>
        <v>0</v>
      </c>
      <c r="H147" s="25">
        <f t="shared" si="55"/>
        <v>0</v>
      </c>
      <c r="I147" s="25">
        <f t="shared" si="55"/>
        <v>0</v>
      </c>
      <c r="J147" s="25">
        <f t="shared" si="55"/>
        <v>0</v>
      </c>
      <c r="K147" s="25">
        <f t="shared" si="55"/>
        <v>53</v>
      </c>
      <c r="L147" s="26">
        <f t="shared" si="52"/>
        <v>53</v>
      </c>
      <c r="M147" s="25">
        <f aca="true" t="shared" si="56" ref="M147:U147">MIN(M141:M145)</f>
        <v>0</v>
      </c>
      <c r="N147" s="25">
        <f t="shared" si="56"/>
        <v>0</v>
      </c>
      <c r="O147" s="25">
        <f t="shared" si="56"/>
        <v>0</v>
      </c>
      <c r="P147" s="25">
        <f t="shared" si="56"/>
        <v>0</v>
      </c>
      <c r="Q147" s="25">
        <f t="shared" si="56"/>
        <v>0</v>
      </c>
      <c r="R147" s="25">
        <f t="shared" si="56"/>
        <v>0</v>
      </c>
      <c r="S147" s="25">
        <f t="shared" si="56"/>
        <v>0</v>
      </c>
      <c r="T147" s="25">
        <f t="shared" si="56"/>
        <v>0</v>
      </c>
      <c r="U147" s="27">
        <f t="shared" si="56"/>
        <v>47</v>
      </c>
      <c r="V147" s="26">
        <f>SUM(M147:U147)</f>
        <v>47</v>
      </c>
      <c r="W147" s="28">
        <f>L147+V147</f>
        <v>100</v>
      </c>
      <c r="X147" s="10"/>
    </row>
    <row r="148" spans="1:24" ht="12" thickBot="1" thickTop="1">
      <c r="A148" s="4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4"/>
      <c r="M148" s="18"/>
      <c r="N148" s="18"/>
      <c r="O148" s="18"/>
      <c r="P148" s="18"/>
      <c r="Q148" s="18"/>
      <c r="R148" s="18"/>
      <c r="S148" s="18"/>
      <c r="T148" s="18"/>
      <c r="U148" s="30"/>
      <c r="V148" s="14"/>
      <c r="W148" s="17"/>
      <c r="X148" s="31"/>
    </row>
    <row r="149" spans="1:24" ht="15.75" thickTop="1">
      <c r="A149" s="45" t="s">
        <v>136</v>
      </c>
      <c r="B149" s="32" t="s">
        <v>1</v>
      </c>
      <c r="C149" s="33">
        <v>1</v>
      </c>
      <c r="D149" s="33">
        <v>2</v>
      </c>
      <c r="E149" s="33">
        <v>3</v>
      </c>
      <c r="F149" s="33">
        <v>4</v>
      </c>
      <c r="G149" s="33">
        <v>5</v>
      </c>
      <c r="H149" s="33">
        <v>6</v>
      </c>
      <c r="I149" s="33">
        <v>7</v>
      </c>
      <c r="J149" s="33">
        <v>8</v>
      </c>
      <c r="K149" s="33">
        <v>9</v>
      </c>
      <c r="L149" s="34" t="s">
        <v>2</v>
      </c>
      <c r="M149" s="33">
        <v>10</v>
      </c>
      <c r="N149" s="33">
        <v>11</v>
      </c>
      <c r="O149" s="33">
        <v>12</v>
      </c>
      <c r="P149" s="33">
        <v>13</v>
      </c>
      <c r="Q149" s="33">
        <v>14</v>
      </c>
      <c r="R149" s="33">
        <v>15</v>
      </c>
      <c r="S149" s="33">
        <v>16</v>
      </c>
      <c r="T149" s="33">
        <v>17</v>
      </c>
      <c r="U149" s="33">
        <v>18</v>
      </c>
      <c r="V149" s="34" t="s">
        <v>3</v>
      </c>
      <c r="W149" s="35" t="s">
        <v>4</v>
      </c>
      <c r="X149" s="10"/>
    </row>
    <row r="150" spans="1:24" ht="9.75">
      <c r="A150" s="41" t="s">
        <v>179</v>
      </c>
      <c r="B150" s="6" t="s">
        <v>137</v>
      </c>
      <c r="C150" s="6"/>
      <c r="D150" s="6"/>
      <c r="E150" s="6"/>
      <c r="F150" s="6"/>
      <c r="G150" s="6"/>
      <c r="H150" s="6"/>
      <c r="I150" s="6"/>
      <c r="J150" s="6"/>
      <c r="K150" s="6">
        <v>57</v>
      </c>
      <c r="L150" s="14">
        <f aca="true" t="shared" si="57" ref="L150:L155">SUM(C150:K150)</f>
        <v>57</v>
      </c>
      <c r="M150" s="6"/>
      <c r="N150" s="6"/>
      <c r="O150" s="6"/>
      <c r="P150" s="6"/>
      <c r="Q150" s="6"/>
      <c r="R150" s="6"/>
      <c r="S150" s="6"/>
      <c r="T150" s="6"/>
      <c r="U150" s="16">
        <v>48</v>
      </c>
      <c r="V150" s="14">
        <f>IF(U150&gt;"a",U150,SUM(M150:U150))</f>
        <v>48</v>
      </c>
      <c r="W150" s="17">
        <f>IF(V150&gt;"a",V150,L150+V150)</f>
        <v>105</v>
      </c>
      <c r="X150" s="10"/>
    </row>
    <row r="151" spans="1:24" ht="9.75">
      <c r="A151" s="41" t="s">
        <v>180</v>
      </c>
      <c r="B151" s="18" t="str">
        <f>IF(B150="","",B150)</f>
        <v>RP</v>
      </c>
      <c r="C151" s="6"/>
      <c r="D151" s="6"/>
      <c r="E151" s="6"/>
      <c r="F151" s="6"/>
      <c r="G151" s="6"/>
      <c r="H151" s="6"/>
      <c r="I151" s="6"/>
      <c r="J151" s="6"/>
      <c r="K151" s="16">
        <v>58</v>
      </c>
      <c r="L151" s="14">
        <f t="shared" si="57"/>
        <v>58</v>
      </c>
      <c r="M151" s="6"/>
      <c r="N151" s="6"/>
      <c r="O151" s="6"/>
      <c r="P151" s="6"/>
      <c r="Q151" s="6"/>
      <c r="R151" s="6"/>
      <c r="S151" s="6"/>
      <c r="T151" s="6"/>
      <c r="U151" s="6">
        <v>55</v>
      </c>
      <c r="V151" s="14">
        <f>IF(U151&gt;"a",U151,SUM(M151:U151))</f>
        <v>55</v>
      </c>
      <c r="W151" s="17">
        <f>IF(V151&gt;"a",V151,L151+V151)</f>
        <v>113</v>
      </c>
      <c r="X151" s="10" t="s">
        <v>4</v>
      </c>
    </row>
    <row r="152" spans="1:24" ht="10.5" thickBot="1">
      <c r="A152" s="41" t="s">
        <v>181</v>
      </c>
      <c r="B152" s="18" t="str">
        <f>B151</f>
        <v>RP</v>
      </c>
      <c r="C152" s="6"/>
      <c r="D152" s="6"/>
      <c r="E152" s="6"/>
      <c r="F152" s="6"/>
      <c r="G152" s="6"/>
      <c r="H152" s="6"/>
      <c r="I152" s="6"/>
      <c r="J152" s="6"/>
      <c r="K152" s="6">
        <v>63</v>
      </c>
      <c r="L152" s="14">
        <f t="shared" si="57"/>
        <v>63</v>
      </c>
      <c r="M152" s="6"/>
      <c r="N152" s="6"/>
      <c r="O152" s="6"/>
      <c r="P152" s="6"/>
      <c r="Q152" s="6"/>
      <c r="R152" s="6"/>
      <c r="S152" s="6"/>
      <c r="T152" s="6"/>
      <c r="U152" s="16">
        <v>62</v>
      </c>
      <c r="V152" s="14">
        <f>IF(U152&gt;"a",U152,SUM(M152:U152))</f>
        <v>62</v>
      </c>
      <c r="W152" s="17">
        <f>IF(V152&gt;"a",V152,L152+V152)</f>
        <v>125</v>
      </c>
      <c r="X152" s="19">
        <f>IF(COUNT(W150:W154)&lt;=3,"DQ",IF(COUNT(W150:W154)=4,SUM(W150:W154),SUM(W150:W154)-MAX(W150:W154)))</f>
        <v>468</v>
      </c>
    </row>
    <row r="153" spans="1:24" ht="10.5" thickTop="1">
      <c r="A153" s="41" t="s">
        <v>182</v>
      </c>
      <c r="B153" s="18" t="str">
        <f>B152</f>
        <v>RP</v>
      </c>
      <c r="C153" s="6"/>
      <c r="D153" s="6"/>
      <c r="E153" s="6"/>
      <c r="F153" s="6"/>
      <c r="G153" s="6"/>
      <c r="H153" s="6"/>
      <c r="I153" s="6"/>
      <c r="J153" s="6"/>
      <c r="K153" s="6">
        <v>59</v>
      </c>
      <c r="L153" s="14">
        <f t="shared" si="57"/>
        <v>59</v>
      </c>
      <c r="M153" s="6"/>
      <c r="N153" s="6"/>
      <c r="O153" s="6"/>
      <c r="P153" s="6"/>
      <c r="Q153" s="6"/>
      <c r="R153" s="6"/>
      <c r="S153" s="6"/>
      <c r="T153" s="6"/>
      <c r="U153" s="16">
        <v>66</v>
      </c>
      <c r="V153" s="14">
        <f>IF(U153&gt;"a",U153,SUM(M153:U153))</f>
        <v>66</v>
      </c>
      <c r="W153" s="17">
        <f>IF(V153&gt;"a",V153,L153+V153)</f>
        <v>125</v>
      </c>
      <c r="X153" s="10"/>
    </row>
    <row r="154" spans="2:24" ht="10.5" customHeight="1">
      <c r="B154" s="20" t="str">
        <f>B153</f>
        <v>RP</v>
      </c>
      <c r="C154" s="21"/>
      <c r="D154" s="21"/>
      <c r="E154" s="21"/>
      <c r="F154" s="21"/>
      <c r="G154" s="21"/>
      <c r="H154" s="21"/>
      <c r="I154" s="21"/>
      <c r="J154" s="21"/>
      <c r="K154" s="21">
        <v>99</v>
      </c>
      <c r="L154" s="22">
        <f t="shared" si="57"/>
        <v>99</v>
      </c>
      <c r="M154" s="21"/>
      <c r="N154" s="21"/>
      <c r="O154" s="21"/>
      <c r="P154" s="21"/>
      <c r="Q154" s="21"/>
      <c r="R154" s="21"/>
      <c r="S154" s="21"/>
      <c r="T154" s="21"/>
      <c r="U154" s="23">
        <v>99</v>
      </c>
      <c r="V154" s="22" t="s">
        <v>40</v>
      </c>
      <c r="W154" s="24" t="str">
        <f>IF(V154&gt;"a",V154,L154+V154)</f>
        <v>wd</v>
      </c>
      <c r="X154" s="10"/>
    </row>
    <row r="155" spans="1:24" ht="10.5" thickBot="1">
      <c r="A155" s="43" t="s">
        <v>5</v>
      </c>
      <c r="B155" s="25" t="str">
        <f>B154</f>
        <v>RP</v>
      </c>
      <c r="C155" s="25">
        <f aca="true" t="shared" si="58" ref="C155:K155">MIN(C150:C154)</f>
        <v>0</v>
      </c>
      <c r="D155" s="25">
        <f t="shared" si="58"/>
        <v>0</v>
      </c>
      <c r="E155" s="25">
        <f t="shared" si="58"/>
        <v>0</v>
      </c>
      <c r="F155" s="25">
        <f t="shared" si="58"/>
        <v>0</v>
      </c>
      <c r="G155" s="25">
        <f t="shared" si="58"/>
        <v>0</v>
      </c>
      <c r="H155" s="25">
        <f t="shared" si="58"/>
        <v>0</v>
      </c>
      <c r="I155" s="25">
        <f t="shared" si="58"/>
        <v>0</v>
      </c>
      <c r="J155" s="25">
        <f t="shared" si="58"/>
        <v>0</v>
      </c>
      <c r="K155" s="25">
        <f t="shared" si="58"/>
        <v>57</v>
      </c>
      <c r="L155" s="26">
        <f t="shared" si="57"/>
        <v>57</v>
      </c>
      <c r="M155" s="25">
        <f aca="true" t="shared" si="59" ref="M155:U155">MIN(M150:M154)</f>
        <v>0</v>
      </c>
      <c r="N155" s="25">
        <f t="shared" si="59"/>
        <v>0</v>
      </c>
      <c r="O155" s="25">
        <f t="shared" si="59"/>
        <v>0</v>
      </c>
      <c r="P155" s="25">
        <f t="shared" si="59"/>
        <v>0</v>
      </c>
      <c r="Q155" s="25">
        <f t="shared" si="59"/>
        <v>0</v>
      </c>
      <c r="R155" s="25">
        <f t="shared" si="59"/>
        <v>0</v>
      </c>
      <c r="S155" s="25">
        <f t="shared" si="59"/>
        <v>0</v>
      </c>
      <c r="T155" s="25">
        <f t="shared" si="59"/>
        <v>0</v>
      </c>
      <c r="U155" s="27">
        <f t="shared" si="59"/>
        <v>48</v>
      </c>
      <c r="V155" s="26">
        <f>SUM(M155:U155)</f>
        <v>48</v>
      </c>
      <c r="W155" s="28">
        <f>L155+V155</f>
        <v>105</v>
      </c>
      <c r="X155" s="10"/>
    </row>
    <row r="156" spans="1:24" ht="12" thickBot="1" thickTop="1">
      <c r="A156" s="5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4"/>
      <c r="M156" s="18"/>
      <c r="N156" s="18"/>
      <c r="O156" s="18"/>
      <c r="P156" s="18"/>
      <c r="Q156" s="18"/>
      <c r="R156" s="18"/>
      <c r="S156" s="18"/>
      <c r="T156" s="18"/>
      <c r="U156" s="30"/>
      <c r="V156" s="14"/>
      <c r="W156" s="17"/>
      <c r="X156" s="31"/>
    </row>
    <row r="157" spans="1:24" ht="15.75" thickTop="1">
      <c r="A157" s="45" t="s">
        <v>48</v>
      </c>
      <c r="B157" s="32" t="s">
        <v>1</v>
      </c>
      <c r="C157" s="33">
        <v>1</v>
      </c>
      <c r="D157" s="33">
        <v>2</v>
      </c>
      <c r="E157" s="33">
        <v>3</v>
      </c>
      <c r="F157" s="33">
        <v>4</v>
      </c>
      <c r="G157" s="33">
        <v>5</v>
      </c>
      <c r="H157" s="33">
        <v>6</v>
      </c>
      <c r="I157" s="33">
        <v>7</v>
      </c>
      <c r="J157" s="33">
        <v>8</v>
      </c>
      <c r="K157" s="33">
        <v>9</v>
      </c>
      <c r="L157" s="34" t="s">
        <v>2</v>
      </c>
      <c r="M157" s="33">
        <v>10</v>
      </c>
      <c r="N157" s="33">
        <v>11</v>
      </c>
      <c r="O157" s="33">
        <v>12</v>
      </c>
      <c r="P157" s="33">
        <v>13</v>
      </c>
      <c r="Q157" s="33">
        <v>14</v>
      </c>
      <c r="R157" s="33">
        <v>15</v>
      </c>
      <c r="S157" s="33">
        <v>16</v>
      </c>
      <c r="T157" s="33">
        <v>17</v>
      </c>
      <c r="U157" s="33">
        <v>18</v>
      </c>
      <c r="V157" s="34" t="s">
        <v>3</v>
      </c>
      <c r="W157" s="35" t="s">
        <v>4</v>
      </c>
      <c r="X157" s="10"/>
    </row>
    <row r="158" spans="1:24" ht="9.75">
      <c r="A158" s="41" t="s">
        <v>90</v>
      </c>
      <c r="B158" s="6" t="s">
        <v>49</v>
      </c>
      <c r="C158" s="6"/>
      <c r="D158" s="6"/>
      <c r="E158" s="6"/>
      <c r="F158" s="6"/>
      <c r="G158" s="6"/>
      <c r="H158" s="6"/>
      <c r="I158" s="6"/>
      <c r="J158" s="6"/>
      <c r="K158" s="6">
        <v>51</v>
      </c>
      <c r="L158" s="14">
        <f aca="true" t="shared" si="60" ref="L158:L163">SUM(C158:K158)</f>
        <v>51</v>
      </c>
      <c r="M158" s="6"/>
      <c r="N158" s="6"/>
      <c r="O158" s="6"/>
      <c r="P158" s="6"/>
      <c r="Q158" s="6"/>
      <c r="R158" s="6"/>
      <c r="S158" s="6"/>
      <c r="T158" s="6"/>
      <c r="U158" s="16">
        <v>48</v>
      </c>
      <c r="V158" s="14">
        <f>IF(U158&gt;"a",U158,SUM(M158:U158))</f>
        <v>48</v>
      </c>
      <c r="W158" s="17">
        <f>IF(V158&gt;"a",V158,L158+V158)</f>
        <v>99</v>
      </c>
      <c r="X158" s="10"/>
    </row>
    <row r="159" spans="1:24" ht="9.75">
      <c r="A159" s="41" t="s">
        <v>194</v>
      </c>
      <c r="B159" s="18" t="str">
        <f>IF(B158="","",B158)</f>
        <v>SEY</v>
      </c>
      <c r="C159" s="6"/>
      <c r="D159" s="6"/>
      <c r="E159" s="6"/>
      <c r="F159" s="6"/>
      <c r="G159" s="6"/>
      <c r="H159" s="6"/>
      <c r="I159" s="6"/>
      <c r="J159" s="6"/>
      <c r="K159" s="16">
        <v>50</v>
      </c>
      <c r="L159" s="14">
        <f t="shared" si="60"/>
        <v>50</v>
      </c>
      <c r="M159" s="6"/>
      <c r="N159" s="6"/>
      <c r="O159" s="6"/>
      <c r="P159" s="6"/>
      <c r="Q159" s="6"/>
      <c r="R159" s="6"/>
      <c r="S159" s="6"/>
      <c r="T159" s="6"/>
      <c r="U159" s="6">
        <v>55</v>
      </c>
      <c r="V159" s="14">
        <f>IF(U159&gt;"a",U159,SUM(M159:U159))</f>
        <v>55</v>
      </c>
      <c r="W159" s="17">
        <f>IF(V159&gt;"a",V159,L159+V159)</f>
        <v>105</v>
      </c>
      <c r="X159" s="10" t="s">
        <v>4</v>
      </c>
    </row>
    <row r="160" spans="1:24" ht="10.5" thickBot="1">
      <c r="A160" s="41" t="s">
        <v>185</v>
      </c>
      <c r="B160" s="18" t="str">
        <f>B159</f>
        <v>SEY</v>
      </c>
      <c r="C160" s="6"/>
      <c r="D160" s="6"/>
      <c r="E160" s="6"/>
      <c r="F160" s="6"/>
      <c r="G160" s="6"/>
      <c r="H160" s="6"/>
      <c r="I160" s="6"/>
      <c r="J160" s="6"/>
      <c r="K160" s="6">
        <v>49</v>
      </c>
      <c r="L160" s="14">
        <f t="shared" si="60"/>
        <v>49</v>
      </c>
      <c r="M160" s="6"/>
      <c r="N160" s="6"/>
      <c r="O160" s="6"/>
      <c r="P160" s="6"/>
      <c r="Q160" s="6"/>
      <c r="R160" s="6"/>
      <c r="S160" s="6"/>
      <c r="T160" s="6"/>
      <c r="U160" s="16">
        <v>52</v>
      </c>
      <c r="V160" s="14">
        <f>IF(U160&gt;"a",U160,SUM(M160:U160))</f>
        <v>52</v>
      </c>
      <c r="W160" s="17">
        <f>IF(V160&gt;"a",V160,L160+V160)</f>
        <v>101</v>
      </c>
      <c r="X160" s="19">
        <f>IF(COUNT(W158:W162)&lt;=3,"DQ",IF(COUNT(W158:W162)=4,SUM(W158:W162),SUM(W158:W162)-MAX(W158:W162)))</f>
        <v>408</v>
      </c>
    </row>
    <row r="161" spans="1:24" ht="10.5" thickTop="1">
      <c r="A161" s="41" t="s">
        <v>186</v>
      </c>
      <c r="B161" s="18" t="str">
        <f>B160</f>
        <v>SEY</v>
      </c>
      <c r="C161" s="6"/>
      <c r="D161" s="6"/>
      <c r="E161" s="6"/>
      <c r="F161" s="6"/>
      <c r="G161" s="6"/>
      <c r="H161" s="6"/>
      <c r="I161" s="6"/>
      <c r="J161" s="6"/>
      <c r="K161" s="6">
        <v>52</v>
      </c>
      <c r="L161" s="14">
        <f t="shared" si="60"/>
        <v>52</v>
      </c>
      <c r="M161" s="6"/>
      <c r="N161" s="6"/>
      <c r="O161" s="6"/>
      <c r="P161" s="6"/>
      <c r="Q161" s="6"/>
      <c r="R161" s="6"/>
      <c r="S161" s="6"/>
      <c r="T161" s="6"/>
      <c r="U161" s="16">
        <v>51</v>
      </c>
      <c r="V161" s="14">
        <f>IF(U161&gt;"a",U161,SUM(M161:U161))</f>
        <v>51</v>
      </c>
      <c r="W161" s="17">
        <f>IF(V161&gt;"a",V161,L161+V161)</f>
        <v>103</v>
      </c>
      <c r="X161" s="10"/>
    </row>
    <row r="162" spans="1:24" ht="9.75">
      <c r="A162" s="42" t="s">
        <v>91</v>
      </c>
      <c r="B162" s="20" t="str">
        <f>B161</f>
        <v>SEY</v>
      </c>
      <c r="C162" s="21"/>
      <c r="D162" s="21"/>
      <c r="E162" s="21"/>
      <c r="F162" s="21"/>
      <c r="G162" s="21"/>
      <c r="H162" s="21"/>
      <c r="I162" s="21"/>
      <c r="J162" s="21"/>
      <c r="K162" s="21">
        <v>54</v>
      </c>
      <c r="L162" s="22">
        <f t="shared" si="60"/>
        <v>54</v>
      </c>
      <c r="M162" s="21"/>
      <c r="N162" s="21"/>
      <c r="O162" s="21"/>
      <c r="P162" s="21"/>
      <c r="Q162" s="21"/>
      <c r="R162" s="21"/>
      <c r="S162" s="21"/>
      <c r="T162" s="21"/>
      <c r="U162" s="23">
        <v>54</v>
      </c>
      <c r="V162" s="22">
        <f>IF(U162&gt;"a",U162,SUM(M162:U162))</f>
        <v>54</v>
      </c>
      <c r="W162" s="24">
        <f>IF(V162&gt;"a",V162,L162+V162)</f>
        <v>108</v>
      </c>
      <c r="X162" s="10"/>
    </row>
    <row r="163" spans="1:24" ht="10.5" thickBot="1">
      <c r="A163" s="43" t="s">
        <v>5</v>
      </c>
      <c r="B163" s="25" t="str">
        <f>B162</f>
        <v>SEY</v>
      </c>
      <c r="C163" s="25">
        <f aca="true" t="shared" si="61" ref="C163:K163">MIN(C158:C162)</f>
        <v>0</v>
      </c>
      <c r="D163" s="25">
        <f t="shared" si="61"/>
        <v>0</v>
      </c>
      <c r="E163" s="25">
        <f t="shared" si="61"/>
        <v>0</v>
      </c>
      <c r="F163" s="25">
        <f t="shared" si="61"/>
        <v>0</v>
      </c>
      <c r="G163" s="25">
        <f t="shared" si="61"/>
        <v>0</v>
      </c>
      <c r="H163" s="25">
        <f t="shared" si="61"/>
        <v>0</v>
      </c>
      <c r="I163" s="25">
        <f t="shared" si="61"/>
        <v>0</v>
      </c>
      <c r="J163" s="25">
        <f t="shared" si="61"/>
        <v>0</v>
      </c>
      <c r="K163" s="25">
        <f t="shared" si="61"/>
        <v>49</v>
      </c>
      <c r="L163" s="26">
        <f t="shared" si="60"/>
        <v>49</v>
      </c>
      <c r="M163" s="25">
        <f aca="true" t="shared" si="62" ref="M163:U163">MIN(M158:M162)</f>
        <v>0</v>
      </c>
      <c r="N163" s="25">
        <f t="shared" si="62"/>
        <v>0</v>
      </c>
      <c r="O163" s="25">
        <f t="shared" si="62"/>
        <v>0</v>
      </c>
      <c r="P163" s="25">
        <f t="shared" si="62"/>
        <v>0</v>
      </c>
      <c r="Q163" s="25">
        <f t="shared" si="62"/>
        <v>0</v>
      </c>
      <c r="R163" s="25">
        <f t="shared" si="62"/>
        <v>0</v>
      </c>
      <c r="S163" s="25">
        <f t="shared" si="62"/>
        <v>0</v>
      </c>
      <c r="T163" s="25">
        <f t="shared" si="62"/>
        <v>0</v>
      </c>
      <c r="U163" s="27">
        <f t="shared" si="62"/>
        <v>48</v>
      </c>
      <c r="V163" s="26">
        <f>SUM(M163:U163)</f>
        <v>48</v>
      </c>
      <c r="W163" s="28">
        <f>L163+V163</f>
        <v>97</v>
      </c>
      <c r="X163" s="10"/>
    </row>
    <row r="164" spans="1:24" ht="12" thickBot="1" thickTop="1">
      <c r="A164" s="13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4"/>
      <c r="M164" s="18"/>
      <c r="N164" s="18"/>
      <c r="O164" s="18"/>
      <c r="P164" s="18"/>
      <c r="Q164" s="18"/>
      <c r="R164" s="18"/>
      <c r="S164" s="18"/>
      <c r="T164" s="18"/>
      <c r="U164" s="30"/>
      <c r="V164" s="14"/>
      <c r="W164" s="17"/>
      <c r="X164" s="10"/>
    </row>
    <row r="165" spans="1:24" ht="15.75" thickTop="1">
      <c r="A165" s="45" t="s">
        <v>50</v>
      </c>
      <c r="B165" s="32" t="s">
        <v>1</v>
      </c>
      <c r="C165" s="33">
        <v>1</v>
      </c>
      <c r="D165" s="33">
        <v>2</v>
      </c>
      <c r="E165" s="33">
        <v>3</v>
      </c>
      <c r="F165" s="33">
        <v>4</v>
      </c>
      <c r="G165" s="33">
        <v>5</v>
      </c>
      <c r="H165" s="33">
        <v>6</v>
      </c>
      <c r="I165" s="33">
        <v>7</v>
      </c>
      <c r="J165" s="33">
        <v>8</v>
      </c>
      <c r="K165" s="33">
        <v>9</v>
      </c>
      <c r="L165" s="34" t="s">
        <v>2</v>
      </c>
      <c r="M165" s="33">
        <v>10</v>
      </c>
      <c r="N165" s="33">
        <v>11</v>
      </c>
      <c r="O165" s="33">
        <v>12</v>
      </c>
      <c r="P165" s="33">
        <v>13</v>
      </c>
      <c r="Q165" s="33">
        <v>14</v>
      </c>
      <c r="R165" s="33">
        <v>15</v>
      </c>
      <c r="S165" s="33">
        <v>16</v>
      </c>
      <c r="T165" s="33">
        <v>17</v>
      </c>
      <c r="U165" s="33">
        <v>18</v>
      </c>
      <c r="V165" s="34" t="s">
        <v>3</v>
      </c>
      <c r="W165" s="35" t="s">
        <v>4</v>
      </c>
      <c r="X165" s="10"/>
    </row>
    <row r="166" spans="1:24" ht="9.75">
      <c r="A166" s="41" t="s">
        <v>187</v>
      </c>
      <c r="B166" s="6" t="s">
        <v>97</v>
      </c>
      <c r="C166" s="6"/>
      <c r="D166" s="6"/>
      <c r="E166" s="6"/>
      <c r="F166" s="6"/>
      <c r="G166" s="6"/>
      <c r="H166" s="6"/>
      <c r="I166" s="6"/>
      <c r="J166" s="6"/>
      <c r="K166" s="6">
        <v>52</v>
      </c>
      <c r="L166" s="14">
        <f aca="true" t="shared" si="63" ref="L166:L171">SUM(C166:K166)</f>
        <v>52</v>
      </c>
      <c r="M166" s="6"/>
      <c r="N166" s="6"/>
      <c r="O166" s="6"/>
      <c r="P166" s="6"/>
      <c r="Q166" s="6"/>
      <c r="R166" s="6"/>
      <c r="S166" s="6"/>
      <c r="T166" s="6"/>
      <c r="U166" s="16">
        <v>61</v>
      </c>
      <c r="V166" s="14">
        <f>IF(U166&gt;"a",U166,SUM(M166:U166))</f>
        <v>61</v>
      </c>
      <c r="W166" s="17">
        <f>IF(V166&gt;"a",V166,L166+V166)</f>
        <v>113</v>
      </c>
      <c r="X166" s="10"/>
    </row>
    <row r="167" spans="1:24" ht="9.75">
      <c r="A167" s="41" t="s">
        <v>188</v>
      </c>
      <c r="B167" s="18" t="str">
        <f>IF(B166="","",B166)</f>
        <v>SHA</v>
      </c>
      <c r="C167" s="6"/>
      <c r="D167" s="6"/>
      <c r="E167" s="6"/>
      <c r="F167" s="6"/>
      <c r="G167" s="6"/>
      <c r="H167" s="6"/>
      <c r="I167" s="6"/>
      <c r="J167" s="6"/>
      <c r="K167" s="16">
        <v>53</v>
      </c>
      <c r="L167" s="14">
        <f t="shared" si="63"/>
        <v>53</v>
      </c>
      <c r="M167" s="6"/>
      <c r="N167" s="6"/>
      <c r="O167" s="6"/>
      <c r="P167" s="6"/>
      <c r="Q167" s="6"/>
      <c r="R167" s="6"/>
      <c r="S167" s="6"/>
      <c r="T167" s="6"/>
      <c r="U167" s="6">
        <v>56</v>
      </c>
      <c r="V167" s="14">
        <f>IF(U167&gt;"a",U167,SUM(M167:U167))</f>
        <v>56</v>
      </c>
      <c r="W167" s="17">
        <f>IF(V167&gt;"a",V167,L167+V167)</f>
        <v>109</v>
      </c>
      <c r="X167" s="10" t="s">
        <v>4</v>
      </c>
    </row>
    <row r="168" spans="1:24" ht="10.5" thickBot="1">
      <c r="A168" s="41" t="s">
        <v>69</v>
      </c>
      <c r="B168" s="18" t="str">
        <f>B167</f>
        <v>SHA</v>
      </c>
      <c r="C168" s="6"/>
      <c r="D168" s="6"/>
      <c r="E168" s="6"/>
      <c r="F168" s="6"/>
      <c r="G168" s="6"/>
      <c r="H168" s="6"/>
      <c r="I168" s="6"/>
      <c r="J168" s="6"/>
      <c r="K168" s="6">
        <v>50</v>
      </c>
      <c r="L168" s="14">
        <f t="shared" si="63"/>
        <v>50</v>
      </c>
      <c r="M168" s="6"/>
      <c r="N168" s="6"/>
      <c r="O168" s="6"/>
      <c r="P168" s="6"/>
      <c r="Q168" s="6"/>
      <c r="R168" s="6"/>
      <c r="S168" s="6"/>
      <c r="T168" s="6"/>
      <c r="U168" s="16">
        <v>49</v>
      </c>
      <c r="V168" s="14">
        <f>IF(U168&gt;"a",U168,SUM(M168:U168))</f>
        <v>49</v>
      </c>
      <c r="W168" s="17">
        <f>IF(V168&gt;"a",V168,L168+V168)</f>
        <v>99</v>
      </c>
      <c r="X168" s="19">
        <f>IF(COUNT(W166:W170)&lt;=3,"DQ",IF(COUNT(W166:W170)=4,SUM(W166:W170),SUM(W166:W170)-MAX(W166:W170)))</f>
        <v>435</v>
      </c>
    </row>
    <row r="169" spans="1:24" ht="10.5" thickTop="1">
      <c r="A169" s="41" t="s">
        <v>189</v>
      </c>
      <c r="B169" s="18" t="str">
        <f>B168</f>
        <v>SHA</v>
      </c>
      <c r="C169" s="6"/>
      <c r="D169" s="6"/>
      <c r="E169" s="6"/>
      <c r="F169" s="6"/>
      <c r="G169" s="6"/>
      <c r="H169" s="6"/>
      <c r="I169" s="6"/>
      <c r="J169" s="6"/>
      <c r="K169" s="6">
        <v>58</v>
      </c>
      <c r="L169" s="14">
        <f t="shared" si="63"/>
        <v>58</v>
      </c>
      <c r="M169" s="6"/>
      <c r="N169" s="6"/>
      <c r="O169" s="6"/>
      <c r="P169" s="6"/>
      <c r="Q169" s="6"/>
      <c r="R169" s="6"/>
      <c r="S169" s="6"/>
      <c r="T169" s="6"/>
      <c r="U169" s="16">
        <v>56</v>
      </c>
      <c r="V169" s="14">
        <f>IF(U169&gt;"a",U169,SUM(M169:U169))</f>
        <v>56</v>
      </c>
      <c r="W169" s="17">
        <f>IF(V169&gt;"a",V169,L169+V169)</f>
        <v>114</v>
      </c>
      <c r="X169" s="10"/>
    </row>
    <row r="170" spans="1:24" ht="9.75">
      <c r="A170" s="42" t="s">
        <v>190</v>
      </c>
      <c r="B170" s="20" t="str">
        <f>B169</f>
        <v>SHA</v>
      </c>
      <c r="C170" s="21"/>
      <c r="D170" s="21"/>
      <c r="E170" s="21"/>
      <c r="F170" s="21"/>
      <c r="G170" s="21"/>
      <c r="H170" s="21"/>
      <c r="I170" s="21"/>
      <c r="J170" s="21"/>
      <c r="K170" s="21">
        <v>72</v>
      </c>
      <c r="L170" s="22">
        <f t="shared" si="63"/>
        <v>72</v>
      </c>
      <c r="M170" s="21"/>
      <c r="N170" s="21"/>
      <c r="O170" s="21"/>
      <c r="P170" s="21"/>
      <c r="Q170" s="21"/>
      <c r="R170" s="21"/>
      <c r="S170" s="21"/>
      <c r="T170" s="21"/>
      <c r="U170" s="23">
        <v>66</v>
      </c>
      <c r="V170" s="22">
        <f>IF(U170&gt;"a",U170,SUM(M170:U170))</f>
        <v>66</v>
      </c>
      <c r="W170" s="24">
        <f>IF(V170&gt;"a",V170,L170+V170)</f>
        <v>138</v>
      </c>
      <c r="X170" s="10"/>
    </row>
    <row r="171" spans="1:24" ht="10.5" thickBot="1">
      <c r="A171" s="43" t="s">
        <v>5</v>
      </c>
      <c r="B171" s="25" t="str">
        <f>B170</f>
        <v>SHA</v>
      </c>
      <c r="C171" s="25">
        <f aca="true" t="shared" si="64" ref="C171:K171">MIN(C166:C170)</f>
        <v>0</v>
      </c>
      <c r="D171" s="25">
        <f t="shared" si="64"/>
        <v>0</v>
      </c>
      <c r="E171" s="25">
        <f t="shared" si="64"/>
        <v>0</v>
      </c>
      <c r="F171" s="25">
        <f t="shared" si="64"/>
        <v>0</v>
      </c>
      <c r="G171" s="25">
        <f t="shared" si="64"/>
        <v>0</v>
      </c>
      <c r="H171" s="25">
        <f t="shared" si="64"/>
        <v>0</v>
      </c>
      <c r="I171" s="25">
        <f t="shared" si="64"/>
        <v>0</v>
      </c>
      <c r="J171" s="25">
        <f t="shared" si="64"/>
        <v>0</v>
      </c>
      <c r="K171" s="25">
        <f t="shared" si="64"/>
        <v>50</v>
      </c>
      <c r="L171" s="26">
        <f t="shared" si="63"/>
        <v>50</v>
      </c>
      <c r="M171" s="25">
        <f aca="true" t="shared" si="65" ref="M171:U171">MIN(M166:M170)</f>
        <v>0</v>
      </c>
      <c r="N171" s="25">
        <f t="shared" si="65"/>
        <v>0</v>
      </c>
      <c r="O171" s="25">
        <f t="shared" si="65"/>
        <v>0</v>
      </c>
      <c r="P171" s="25">
        <f t="shared" si="65"/>
        <v>0</v>
      </c>
      <c r="Q171" s="25">
        <f t="shared" si="65"/>
        <v>0</v>
      </c>
      <c r="R171" s="25">
        <f t="shared" si="65"/>
        <v>0</v>
      </c>
      <c r="S171" s="25">
        <f t="shared" si="65"/>
        <v>0</v>
      </c>
      <c r="T171" s="25">
        <f t="shared" si="65"/>
        <v>0</v>
      </c>
      <c r="U171" s="27">
        <f t="shared" si="65"/>
        <v>49</v>
      </c>
      <c r="V171" s="26">
        <f>SUM(M171:U171)</f>
        <v>49</v>
      </c>
      <c r="W171" s="28">
        <f>L171+V171</f>
        <v>99</v>
      </c>
      <c r="X171" s="10"/>
    </row>
    <row r="172" spans="1:24" ht="12" thickBot="1" thickTop="1">
      <c r="A172" s="54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4"/>
      <c r="M172" s="18"/>
      <c r="N172" s="18"/>
      <c r="O172" s="18"/>
      <c r="P172" s="18"/>
      <c r="Q172" s="18"/>
      <c r="R172" s="18"/>
      <c r="S172" s="18"/>
      <c r="T172" s="18"/>
      <c r="U172" s="30"/>
      <c r="V172" s="14"/>
      <c r="W172" s="17"/>
      <c r="X172" s="31"/>
    </row>
    <row r="173" spans="1:24" ht="15.75" thickTop="1">
      <c r="A173" s="45" t="s">
        <v>74</v>
      </c>
      <c r="B173" s="32" t="s">
        <v>1</v>
      </c>
      <c r="C173" s="33">
        <v>1</v>
      </c>
      <c r="D173" s="33">
        <v>2</v>
      </c>
      <c r="E173" s="33">
        <v>3</v>
      </c>
      <c r="F173" s="33">
        <v>4</v>
      </c>
      <c r="G173" s="33">
        <v>5</v>
      </c>
      <c r="H173" s="33">
        <v>6</v>
      </c>
      <c r="I173" s="33">
        <v>7</v>
      </c>
      <c r="J173" s="33">
        <v>8</v>
      </c>
      <c r="K173" s="33">
        <v>9</v>
      </c>
      <c r="L173" s="34" t="s">
        <v>2</v>
      </c>
      <c r="M173" s="33">
        <v>10</v>
      </c>
      <c r="N173" s="33">
        <v>11</v>
      </c>
      <c r="O173" s="33">
        <v>12</v>
      </c>
      <c r="P173" s="33">
        <v>13</v>
      </c>
      <c r="Q173" s="33">
        <v>14</v>
      </c>
      <c r="R173" s="33">
        <v>15</v>
      </c>
      <c r="S173" s="33">
        <v>16</v>
      </c>
      <c r="T173" s="33">
        <v>17</v>
      </c>
      <c r="U173" s="33">
        <v>18</v>
      </c>
      <c r="V173" s="34" t="s">
        <v>3</v>
      </c>
      <c r="W173" s="35" t="s">
        <v>4</v>
      </c>
      <c r="X173" s="10"/>
    </row>
    <row r="174" spans="1:24" ht="9.75">
      <c r="A174" s="41" t="s">
        <v>81</v>
      </c>
      <c r="B174" s="6" t="s">
        <v>52</v>
      </c>
      <c r="C174" s="6"/>
      <c r="D174" s="6"/>
      <c r="E174" s="6"/>
      <c r="F174" s="6"/>
      <c r="G174" s="6"/>
      <c r="H174" s="6"/>
      <c r="I174" s="6"/>
      <c r="J174" s="6"/>
      <c r="K174" s="6">
        <v>51</v>
      </c>
      <c r="L174" s="14">
        <f aca="true" t="shared" si="66" ref="L174:L179">SUM(C174:K174)</f>
        <v>51</v>
      </c>
      <c r="M174" s="6"/>
      <c r="N174" s="6"/>
      <c r="O174" s="6"/>
      <c r="P174" s="6"/>
      <c r="Q174" s="6"/>
      <c r="R174" s="6"/>
      <c r="S174" s="6"/>
      <c r="T174" s="6"/>
      <c r="U174" s="16">
        <v>43</v>
      </c>
      <c r="V174" s="14">
        <f>IF(U174&gt;"a",U174,SUM(M174:U174))</f>
        <v>43</v>
      </c>
      <c r="W174" s="17">
        <f>IF(V174&gt;"a",V174,L174+V174)</f>
        <v>94</v>
      </c>
      <c r="X174" s="10"/>
    </row>
    <row r="175" spans="1:24" ht="9.75">
      <c r="A175" s="41" t="s">
        <v>143</v>
      </c>
      <c r="B175" s="18" t="str">
        <f>IF(B174="","",B174)</f>
        <v>SHB</v>
      </c>
      <c r="C175" s="6"/>
      <c r="D175" s="6"/>
      <c r="E175" s="6"/>
      <c r="F175" s="6"/>
      <c r="G175" s="6"/>
      <c r="H175" s="6"/>
      <c r="I175" s="6"/>
      <c r="J175" s="6"/>
      <c r="K175" s="16">
        <v>49</v>
      </c>
      <c r="L175" s="14">
        <f t="shared" si="66"/>
        <v>49</v>
      </c>
      <c r="M175" s="6"/>
      <c r="N175" s="6"/>
      <c r="O175" s="6"/>
      <c r="P175" s="6"/>
      <c r="Q175" s="6"/>
      <c r="R175" s="6"/>
      <c r="S175" s="6"/>
      <c r="T175" s="6"/>
      <c r="U175" s="6">
        <v>54</v>
      </c>
      <c r="V175" s="14">
        <f>IF(U175&gt;"a",U175,SUM(M175:U175))</f>
        <v>54</v>
      </c>
      <c r="W175" s="17">
        <f>IF(V175&gt;"a",V175,L175+V175)</f>
        <v>103</v>
      </c>
      <c r="X175" s="10" t="s">
        <v>4</v>
      </c>
    </row>
    <row r="176" spans="1:24" ht="10.5" thickBot="1">
      <c r="A176" s="41" t="s">
        <v>144</v>
      </c>
      <c r="B176" s="18" t="str">
        <f>B175</f>
        <v>SHB</v>
      </c>
      <c r="C176" s="6"/>
      <c r="D176" s="6"/>
      <c r="E176" s="6"/>
      <c r="F176" s="6"/>
      <c r="G176" s="6"/>
      <c r="H176" s="6"/>
      <c r="I176" s="6"/>
      <c r="J176" s="6"/>
      <c r="K176" s="6">
        <v>48</v>
      </c>
      <c r="L176" s="14">
        <f t="shared" si="66"/>
        <v>48</v>
      </c>
      <c r="M176" s="6"/>
      <c r="N176" s="6"/>
      <c r="O176" s="6"/>
      <c r="P176" s="6"/>
      <c r="Q176" s="6"/>
      <c r="R176" s="6"/>
      <c r="S176" s="6"/>
      <c r="T176" s="6"/>
      <c r="U176" s="16">
        <v>44</v>
      </c>
      <c r="V176" s="14">
        <f>IF(U176&gt;"a",U176,SUM(M176:U176))</f>
        <v>44</v>
      </c>
      <c r="W176" s="17">
        <f>IF(V176&gt;"a",V176,L176+V176)</f>
        <v>92</v>
      </c>
      <c r="X176" s="19">
        <f>IF(COUNT(W174:W178)&lt;=3,"DQ",IF(COUNT(W174:W178)=4,SUM(W174:W178),SUM(W174:W178)-MAX(W174:W178)))</f>
        <v>388</v>
      </c>
    </row>
    <row r="177" spans="1:24" ht="10.5" thickTop="1">
      <c r="A177" s="41" t="s">
        <v>145</v>
      </c>
      <c r="B177" s="18" t="str">
        <f>B176</f>
        <v>SHB</v>
      </c>
      <c r="C177" s="6"/>
      <c r="D177" s="6"/>
      <c r="E177" s="6"/>
      <c r="F177" s="6"/>
      <c r="G177" s="6"/>
      <c r="H177" s="6"/>
      <c r="I177" s="6"/>
      <c r="J177" s="6"/>
      <c r="K177" s="6">
        <v>56</v>
      </c>
      <c r="L177" s="14">
        <f t="shared" si="66"/>
        <v>56</v>
      </c>
      <c r="M177" s="6"/>
      <c r="N177" s="6"/>
      <c r="O177" s="6"/>
      <c r="P177" s="6"/>
      <c r="Q177" s="6"/>
      <c r="R177" s="6"/>
      <c r="S177" s="6"/>
      <c r="T177" s="6"/>
      <c r="U177" s="16">
        <v>50</v>
      </c>
      <c r="V177" s="14">
        <f>IF(U177&gt;"a",U177,SUM(M177:U177))</f>
        <v>50</v>
      </c>
      <c r="W177" s="17">
        <f>IF(V177&gt;"a",V177,L177+V177)</f>
        <v>106</v>
      </c>
      <c r="X177" s="10"/>
    </row>
    <row r="178" spans="1:24" ht="9.75">
      <c r="A178" s="42" t="s">
        <v>82</v>
      </c>
      <c r="B178" s="20" t="str">
        <f>B177</f>
        <v>SHB</v>
      </c>
      <c r="C178" s="21"/>
      <c r="D178" s="21"/>
      <c r="E178" s="21"/>
      <c r="F178" s="21"/>
      <c r="G178" s="21"/>
      <c r="H178" s="21"/>
      <c r="I178" s="21"/>
      <c r="J178" s="21"/>
      <c r="K178" s="21">
        <v>49</v>
      </c>
      <c r="L178" s="22">
        <f t="shared" si="66"/>
        <v>49</v>
      </c>
      <c r="M178" s="21"/>
      <c r="N178" s="21"/>
      <c r="O178" s="21"/>
      <c r="P178" s="21"/>
      <c r="Q178" s="21"/>
      <c r="R178" s="21"/>
      <c r="S178" s="21"/>
      <c r="T178" s="21"/>
      <c r="U178" s="23">
        <v>50</v>
      </c>
      <c r="V178" s="22">
        <f>IF(U178&gt;"a",U178,SUM(M178:U178))</f>
        <v>50</v>
      </c>
      <c r="W178" s="24">
        <f>IF(V178&gt;"a",V178,L178+V178)</f>
        <v>99</v>
      </c>
      <c r="X178" s="10"/>
    </row>
    <row r="179" spans="1:24" ht="10.5" thickBot="1">
      <c r="A179" s="43" t="s">
        <v>5</v>
      </c>
      <c r="B179" s="25" t="str">
        <f>B178</f>
        <v>SHB</v>
      </c>
      <c r="C179" s="25">
        <f aca="true" t="shared" si="67" ref="C179:K179">MIN(C174:C178)</f>
        <v>0</v>
      </c>
      <c r="D179" s="25">
        <f t="shared" si="67"/>
        <v>0</v>
      </c>
      <c r="E179" s="25">
        <f t="shared" si="67"/>
        <v>0</v>
      </c>
      <c r="F179" s="25">
        <f t="shared" si="67"/>
        <v>0</v>
      </c>
      <c r="G179" s="25">
        <f t="shared" si="67"/>
        <v>0</v>
      </c>
      <c r="H179" s="25">
        <f t="shared" si="67"/>
        <v>0</v>
      </c>
      <c r="I179" s="25">
        <f t="shared" si="67"/>
        <v>0</v>
      </c>
      <c r="J179" s="25">
        <f t="shared" si="67"/>
        <v>0</v>
      </c>
      <c r="K179" s="25">
        <f t="shared" si="67"/>
        <v>48</v>
      </c>
      <c r="L179" s="26">
        <f t="shared" si="66"/>
        <v>48</v>
      </c>
      <c r="M179" s="25">
        <f aca="true" t="shared" si="68" ref="M179:U179">MIN(M174:M178)</f>
        <v>0</v>
      </c>
      <c r="N179" s="25">
        <f t="shared" si="68"/>
        <v>0</v>
      </c>
      <c r="O179" s="25">
        <f t="shared" si="68"/>
        <v>0</v>
      </c>
      <c r="P179" s="25">
        <f t="shared" si="68"/>
        <v>0</v>
      </c>
      <c r="Q179" s="25">
        <f t="shared" si="68"/>
        <v>0</v>
      </c>
      <c r="R179" s="25">
        <f t="shared" si="68"/>
        <v>0</v>
      </c>
      <c r="S179" s="25">
        <f t="shared" si="68"/>
        <v>0</v>
      </c>
      <c r="T179" s="25">
        <f t="shared" si="68"/>
        <v>0</v>
      </c>
      <c r="U179" s="27">
        <f t="shared" si="68"/>
        <v>43</v>
      </c>
      <c r="V179" s="26">
        <f>SUM(M179:U179)</f>
        <v>43</v>
      </c>
      <c r="W179" s="28">
        <f>L179+V179</f>
        <v>91</v>
      </c>
      <c r="X179" s="10"/>
    </row>
    <row r="180" spans="1:24" ht="12" thickBot="1" thickTop="1">
      <c r="A180" s="54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4"/>
      <c r="M180" s="18"/>
      <c r="N180" s="18"/>
      <c r="O180" s="18"/>
      <c r="P180" s="18"/>
      <c r="Q180" s="18"/>
      <c r="R180" s="18"/>
      <c r="S180" s="18"/>
      <c r="T180" s="18"/>
      <c r="U180" s="30"/>
      <c r="V180" s="14"/>
      <c r="W180" s="17"/>
      <c r="X180" s="31"/>
    </row>
    <row r="181" spans="1:24" ht="15.75" thickTop="1">
      <c r="A181" s="45" t="s">
        <v>66</v>
      </c>
      <c r="B181" s="32" t="s">
        <v>1</v>
      </c>
      <c r="C181" s="33">
        <v>1</v>
      </c>
      <c r="D181" s="33">
        <v>2</v>
      </c>
      <c r="E181" s="33">
        <v>3</v>
      </c>
      <c r="F181" s="33">
        <v>4</v>
      </c>
      <c r="G181" s="33">
        <v>5</v>
      </c>
      <c r="H181" s="33">
        <v>6</v>
      </c>
      <c r="I181" s="33">
        <v>7</v>
      </c>
      <c r="J181" s="33">
        <v>8</v>
      </c>
      <c r="K181" s="33">
        <v>9</v>
      </c>
      <c r="L181" s="34" t="s">
        <v>2</v>
      </c>
      <c r="M181" s="33">
        <v>10</v>
      </c>
      <c r="N181" s="33">
        <v>11</v>
      </c>
      <c r="O181" s="33">
        <v>12</v>
      </c>
      <c r="P181" s="33">
        <v>13</v>
      </c>
      <c r="Q181" s="33">
        <v>14</v>
      </c>
      <c r="R181" s="33">
        <v>15</v>
      </c>
      <c r="S181" s="33">
        <v>16</v>
      </c>
      <c r="T181" s="33">
        <v>17</v>
      </c>
      <c r="U181" s="33">
        <v>18</v>
      </c>
      <c r="V181" s="34" t="s">
        <v>3</v>
      </c>
      <c r="W181" s="35" t="s">
        <v>4</v>
      </c>
      <c r="X181" s="10"/>
    </row>
    <row r="182" spans="1:24" ht="9.75">
      <c r="A182" s="41" t="s">
        <v>77</v>
      </c>
      <c r="B182" s="6" t="s">
        <v>98</v>
      </c>
      <c r="C182" s="6"/>
      <c r="D182" s="6"/>
      <c r="E182" s="6"/>
      <c r="F182" s="6"/>
      <c r="G182" s="6"/>
      <c r="H182" s="6"/>
      <c r="I182" s="6"/>
      <c r="J182" s="6"/>
      <c r="K182" s="6">
        <v>62</v>
      </c>
      <c r="L182" s="14">
        <f aca="true" t="shared" si="69" ref="L182:L187">SUM(C182:K182)</f>
        <v>62</v>
      </c>
      <c r="M182" s="6"/>
      <c r="N182" s="6"/>
      <c r="O182" s="6"/>
      <c r="P182" s="6"/>
      <c r="Q182" s="6"/>
      <c r="R182" s="6"/>
      <c r="S182" s="6"/>
      <c r="T182" s="6"/>
      <c r="U182" s="16">
        <v>67</v>
      </c>
      <c r="V182" s="14">
        <f>IF(U182&gt;"a",U182,SUM(M182:U182))</f>
        <v>67</v>
      </c>
      <c r="W182" s="17">
        <f>IF(V182&gt;"a",V182,L182+V182)</f>
        <v>129</v>
      </c>
      <c r="X182" s="10"/>
    </row>
    <row r="183" spans="1:24" ht="9.75">
      <c r="A183" s="41" t="s">
        <v>75</v>
      </c>
      <c r="B183" s="18" t="str">
        <f>IF(B182="","",B182)</f>
        <v>TE</v>
      </c>
      <c r="C183" s="6"/>
      <c r="D183" s="6"/>
      <c r="E183" s="6"/>
      <c r="F183" s="6"/>
      <c r="G183" s="6"/>
      <c r="H183" s="6"/>
      <c r="I183" s="6"/>
      <c r="J183" s="6"/>
      <c r="K183" s="16">
        <v>49</v>
      </c>
      <c r="L183" s="14">
        <f t="shared" si="69"/>
        <v>49</v>
      </c>
      <c r="M183" s="6"/>
      <c r="N183" s="6"/>
      <c r="O183" s="6"/>
      <c r="P183" s="6"/>
      <c r="Q183" s="6"/>
      <c r="R183" s="6"/>
      <c r="S183" s="6"/>
      <c r="T183" s="6"/>
      <c r="U183" s="6">
        <v>48</v>
      </c>
      <c r="V183" s="14">
        <f>IF(U183&gt;"a",U183,SUM(M183:U183))</f>
        <v>48</v>
      </c>
      <c r="W183" s="17">
        <f>IF(V183&gt;"a",V183,L183+V183)</f>
        <v>97</v>
      </c>
      <c r="X183" s="10" t="s">
        <v>4</v>
      </c>
    </row>
    <row r="184" spans="1:24" ht="10.5" thickBot="1">
      <c r="A184" s="41" t="s">
        <v>76</v>
      </c>
      <c r="B184" s="18" t="str">
        <f>B183</f>
        <v>TE</v>
      </c>
      <c r="C184" s="6"/>
      <c r="D184" s="6"/>
      <c r="E184" s="6"/>
      <c r="F184" s="6"/>
      <c r="G184" s="6"/>
      <c r="H184" s="6"/>
      <c r="I184" s="6"/>
      <c r="J184" s="6"/>
      <c r="K184" s="6">
        <v>49</v>
      </c>
      <c r="L184" s="14">
        <f t="shared" si="69"/>
        <v>49</v>
      </c>
      <c r="M184" s="6"/>
      <c r="N184" s="6"/>
      <c r="O184" s="6"/>
      <c r="P184" s="6"/>
      <c r="Q184" s="6"/>
      <c r="R184" s="6"/>
      <c r="S184" s="6"/>
      <c r="T184" s="6"/>
      <c r="U184" s="16">
        <v>56</v>
      </c>
      <c r="V184" s="14">
        <f>IF(U184&gt;"a",U184,SUM(M184:U184))</f>
        <v>56</v>
      </c>
      <c r="W184" s="17">
        <f>IF(V184&gt;"a",V184,L184+V184)</f>
        <v>105</v>
      </c>
      <c r="X184" s="19">
        <f>IF(COUNT(W182:W186)&lt;=3,"DQ",IF(COUNT(W182:W186)=4,SUM(W182:W186),SUM(W182:W186)-MAX(W182:W186)))</f>
        <v>436</v>
      </c>
    </row>
    <row r="185" spans="1:24" ht="10.5" thickTop="1">
      <c r="A185" s="41" t="s">
        <v>191</v>
      </c>
      <c r="B185" s="18" t="str">
        <f>B184</f>
        <v>TE</v>
      </c>
      <c r="C185" s="6"/>
      <c r="D185" s="6"/>
      <c r="E185" s="6"/>
      <c r="F185" s="6"/>
      <c r="G185" s="6"/>
      <c r="H185" s="6"/>
      <c r="I185" s="6"/>
      <c r="J185" s="6"/>
      <c r="K185" s="6">
        <v>52</v>
      </c>
      <c r="L185" s="14">
        <f t="shared" si="69"/>
        <v>52</v>
      </c>
      <c r="M185" s="6"/>
      <c r="N185" s="6"/>
      <c r="O185" s="6"/>
      <c r="P185" s="6"/>
      <c r="Q185" s="6"/>
      <c r="R185" s="6"/>
      <c r="S185" s="6"/>
      <c r="T185" s="6"/>
      <c r="U185" s="16">
        <v>53</v>
      </c>
      <c r="V185" s="14">
        <f>IF(U185&gt;"a",U185,SUM(M185:U185))</f>
        <v>53</v>
      </c>
      <c r="W185" s="17">
        <f>IF(V185&gt;"a",V185,L185+V185)</f>
        <v>105</v>
      </c>
      <c r="X185" s="10"/>
    </row>
    <row r="186" spans="1:24" ht="9.75">
      <c r="A186" s="42"/>
      <c r="B186" s="20" t="str">
        <f>B185</f>
        <v>TE</v>
      </c>
      <c r="C186" s="21"/>
      <c r="D186" s="21"/>
      <c r="E186" s="21"/>
      <c r="F186" s="21"/>
      <c r="G186" s="21"/>
      <c r="H186" s="21"/>
      <c r="I186" s="21"/>
      <c r="J186" s="21"/>
      <c r="K186" s="21">
        <v>99</v>
      </c>
      <c r="L186" s="22">
        <f t="shared" si="69"/>
        <v>99</v>
      </c>
      <c r="M186" s="21"/>
      <c r="N186" s="21"/>
      <c r="O186" s="21"/>
      <c r="P186" s="21"/>
      <c r="Q186" s="21"/>
      <c r="R186" s="21"/>
      <c r="S186" s="21"/>
      <c r="T186" s="21"/>
      <c r="U186" s="23">
        <v>99</v>
      </c>
      <c r="V186" s="22">
        <f>IF(U186&gt;"a",U186,SUM(M186:U186))</f>
        <v>99</v>
      </c>
      <c r="W186" s="24">
        <f>IF(V186&gt;"a",V186,L186+V186)</f>
        <v>198</v>
      </c>
      <c r="X186" s="10"/>
    </row>
    <row r="187" spans="1:24" ht="10.5" thickBot="1">
      <c r="A187" s="43" t="s">
        <v>5</v>
      </c>
      <c r="B187" s="25" t="str">
        <f>B186</f>
        <v>TE</v>
      </c>
      <c r="C187" s="25">
        <f aca="true" t="shared" si="70" ref="C187:K187">MIN(C182:C186)</f>
        <v>0</v>
      </c>
      <c r="D187" s="25">
        <f t="shared" si="70"/>
        <v>0</v>
      </c>
      <c r="E187" s="25">
        <f t="shared" si="70"/>
        <v>0</v>
      </c>
      <c r="F187" s="25">
        <v>0</v>
      </c>
      <c r="G187" s="25">
        <f t="shared" si="70"/>
        <v>0</v>
      </c>
      <c r="H187" s="25">
        <f t="shared" si="70"/>
        <v>0</v>
      </c>
      <c r="I187" s="25">
        <f t="shared" si="70"/>
        <v>0</v>
      </c>
      <c r="J187" s="25">
        <f t="shared" si="70"/>
        <v>0</v>
      </c>
      <c r="K187" s="25">
        <f t="shared" si="70"/>
        <v>49</v>
      </c>
      <c r="L187" s="26">
        <f t="shared" si="69"/>
        <v>49</v>
      </c>
      <c r="M187" s="25">
        <f aca="true" t="shared" si="71" ref="M187:U187">MIN(M182:M186)</f>
        <v>0</v>
      </c>
      <c r="N187" s="25">
        <f t="shared" si="71"/>
        <v>0</v>
      </c>
      <c r="O187" s="25">
        <f t="shared" si="71"/>
        <v>0</v>
      </c>
      <c r="P187" s="25">
        <f t="shared" si="71"/>
        <v>0</v>
      </c>
      <c r="Q187" s="25">
        <f t="shared" si="71"/>
        <v>0</v>
      </c>
      <c r="R187" s="25">
        <f t="shared" si="71"/>
        <v>0</v>
      </c>
      <c r="S187" s="25">
        <f t="shared" si="71"/>
        <v>0</v>
      </c>
      <c r="T187" s="25">
        <f t="shared" si="71"/>
        <v>0</v>
      </c>
      <c r="U187" s="27">
        <f t="shared" si="71"/>
        <v>48</v>
      </c>
      <c r="V187" s="26">
        <f>SUM(M187:U187)</f>
        <v>48</v>
      </c>
      <c r="W187" s="28">
        <f>L187+V187</f>
        <v>97</v>
      </c>
      <c r="X187" s="10"/>
    </row>
    <row r="188" spans="1:24" ht="10.5" thickTop="1">
      <c r="A188" s="54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4"/>
      <c r="M188" s="18"/>
      <c r="N188" s="18"/>
      <c r="O188" s="18"/>
      <c r="P188" s="18"/>
      <c r="Q188" s="18"/>
      <c r="R188" s="18"/>
      <c r="S188" s="18"/>
      <c r="T188" s="18"/>
      <c r="U188" s="30"/>
      <c r="V188" s="14"/>
      <c r="W188" s="17"/>
      <c r="X188" s="31"/>
    </row>
    <row r="189" spans="1:38" ht="11.25" customHeight="1" thickBot="1">
      <c r="A189" s="54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4"/>
      <c r="M189" s="18"/>
      <c r="N189" s="18"/>
      <c r="O189" s="18"/>
      <c r="P189" s="18"/>
      <c r="Q189" s="18"/>
      <c r="R189" s="18"/>
      <c r="S189" s="18"/>
      <c r="T189" s="18"/>
      <c r="U189" s="30"/>
      <c r="V189" s="14"/>
      <c r="W189" s="17"/>
      <c r="X189" s="31"/>
      <c r="Z189" s="147" t="s">
        <v>27</v>
      </c>
      <c r="AA189" s="147"/>
      <c r="AB189" s="147"/>
      <c r="AC189" s="147"/>
      <c r="AD189" s="147"/>
      <c r="AE189" s="147"/>
      <c r="AF189" s="61"/>
      <c r="AG189" s="61"/>
      <c r="AH189" s="147" t="s">
        <v>28</v>
      </c>
      <c r="AI189" s="147"/>
      <c r="AJ189" s="147"/>
      <c r="AK189" s="147"/>
      <c r="AL189" s="147"/>
    </row>
    <row r="190" spans="1:38" ht="15.75" thickTop="1">
      <c r="A190" s="45"/>
      <c r="B190" s="32" t="s">
        <v>1</v>
      </c>
      <c r="C190" s="33">
        <v>1</v>
      </c>
      <c r="D190" s="33">
        <v>2</v>
      </c>
      <c r="E190" s="33">
        <v>3</v>
      </c>
      <c r="F190" s="33">
        <v>4</v>
      </c>
      <c r="G190" s="33">
        <v>5</v>
      </c>
      <c r="H190" s="33">
        <v>6</v>
      </c>
      <c r="I190" s="33">
        <v>7</v>
      </c>
      <c r="J190" s="33">
        <v>8</v>
      </c>
      <c r="K190" s="33">
        <v>9</v>
      </c>
      <c r="L190" s="34" t="s">
        <v>2</v>
      </c>
      <c r="M190" s="33">
        <v>10</v>
      </c>
      <c r="N190" s="33">
        <v>11</v>
      </c>
      <c r="O190" s="33">
        <v>12</v>
      </c>
      <c r="P190" s="33">
        <v>13</v>
      </c>
      <c r="Q190" s="33">
        <v>14</v>
      </c>
      <c r="R190" s="33">
        <v>15</v>
      </c>
      <c r="S190" s="33">
        <v>16</v>
      </c>
      <c r="T190" s="33">
        <v>17</v>
      </c>
      <c r="U190" s="33">
        <v>18</v>
      </c>
      <c r="V190" s="34" t="s">
        <v>3</v>
      </c>
      <c r="W190" s="35" t="s">
        <v>4</v>
      </c>
      <c r="X190" s="10"/>
      <c r="Z190" s="62" t="s">
        <v>9</v>
      </c>
      <c r="AA190" s="63" t="s">
        <v>26</v>
      </c>
      <c r="AB190" s="64" t="s">
        <v>10</v>
      </c>
      <c r="AC190" s="64" t="s">
        <v>11</v>
      </c>
      <c r="AD190" s="62" t="s">
        <v>7</v>
      </c>
      <c r="AE190" s="64" t="s">
        <v>12</v>
      </c>
      <c r="AF190" s="65"/>
      <c r="AG190" s="61"/>
      <c r="AH190" s="66" t="s">
        <v>1</v>
      </c>
      <c r="AI190" s="64" t="s">
        <v>0</v>
      </c>
      <c r="AJ190" s="64" t="s">
        <v>25</v>
      </c>
      <c r="AK190" s="64" t="s">
        <v>15</v>
      </c>
      <c r="AL190" s="64" t="s">
        <v>8</v>
      </c>
    </row>
    <row r="191" spans="1:38" ht="9.75" customHeight="1">
      <c r="A191" s="41" t="s">
        <v>62</v>
      </c>
      <c r="B191" s="6" t="s">
        <v>68</v>
      </c>
      <c r="C191" s="6" t="s">
        <v>62</v>
      </c>
      <c r="D191" s="6" t="s">
        <v>62</v>
      </c>
      <c r="E191" s="6" t="s">
        <v>62</v>
      </c>
      <c r="F191" s="6" t="s">
        <v>62</v>
      </c>
      <c r="G191" s="6" t="s">
        <v>62</v>
      </c>
      <c r="H191" s="6" t="s">
        <v>62</v>
      </c>
      <c r="I191" s="6" t="s">
        <v>62</v>
      </c>
      <c r="J191" s="6" t="s">
        <v>62</v>
      </c>
      <c r="K191" s="6" t="s">
        <v>62</v>
      </c>
      <c r="L191" s="14">
        <f aca="true" t="shared" si="72" ref="L191:L196">SUM(C191:K191)</f>
        <v>0</v>
      </c>
      <c r="M191" s="6" t="s">
        <v>62</v>
      </c>
      <c r="N191" s="6" t="s">
        <v>62</v>
      </c>
      <c r="O191" s="6" t="s">
        <v>62</v>
      </c>
      <c r="P191" s="6" t="s">
        <v>62</v>
      </c>
      <c r="Q191" s="6" t="s">
        <v>62</v>
      </c>
      <c r="R191" s="6" t="s">
        <v>62</v>
      </c>
      <c r="S191" s="6" t="s">
        <v>62</v>
      </c>
      <c r="T191" s="6" t="s">
        <v>62</v>
      </c>
      <c r="U191" s="16" t="s">
        <v>62</v>
      </c>
      <c r="V191" s="14">
        <f>IF(U191&gt;"a",U191,SUM(M191:U191))</f>
        <v>0</v>
      </c>
      <c r="W191" s="17">
        <f>IF(V191&gt;"a",V191,L191+V191)</f>
        <v>0</v>
      </c>
      <c r="X191" s="10"/>
      <c r="Z191" s="60" t="str">
        <f>$B$10</f>
        <v>AE</v>
      </c>
      <c r="AA191" s="67" t="str">
        <f>$A$67</f>
        <v>Kaitlin Bowe</v>
      </c>
      <c r="AB191" s="61">
        <f>$L$10</f>
        <v>44</v>
      </c>
      <c r="AC191" s="61">
        <f>$V$10</f>
        <v>44</v>
      </c>
      <c r="AD191" s="61">
        <f>$W$10</f>
        <v>88</v>
      </c>
      <c r="AE191" s="61">
        <f>IF(AA191="","",IF(AD191&gt;"a","",IF(AD191=AD190,AE190,COUNTA($AE$120:AE190))))</f>
        <v>1</v>
      </c>
      <c r="AF191" s="68"/>
      <c r="AG191" s="61"/>
      <c r="AH191" s="60">
        <v>9</v>
      </c>
      <c r="AI191" s="61">
        <f>$K$8</f>
        <v>3</v>
      </c>
      <c r="AJ191" s="61" t="e">
        <f>$K$199</f>
        <v>#REF!</v>
      </c>
      <c r="AK191" s="61" t="e">
        <f>$K$200</f>
        <v>#REF!</v>
      </c>
      <c r="AL191" s="61" t="e">
        <f>IF(AK191=AK190,AL190,COUNT($AL$190:AL190)+1)</f>
        <v>#REF!</v>
      </c>
    </row>
    <row r="192" spans="1:38" ht="9.75" customHeight="1">
      <c r="A192" s="41" t="s">
        <v>62</v>
      </c>
      <c r="B192" s="18" t="str">
        <f>IF(B191="","",B191)</f>
        <v>SN</v>
      </c>
      <c r="C192" s="6" t="s">
        <v>62</v>
      </c>
      <c r="D192" s="6" t="s">
        <v>62</v>
      </c>
      <c r="E192" s="6" t="s">
        <v>62</v>
      </c>
      <c r="F192" s="6" t="s">
        <v>62</v>
      </c>
      <c r="G192" s="6" t="s">
        <v>62</v>
      </c>
      <c r="H192" s="6" t="s">
        <v>62</v>
      </c>
      <c r="I192" s="6" t="s">
        <v>62</v>
      </c>
      <c r="J192" s="6" t="s">
        <v>62</v>
      </c>
      <c r="K192" s="16" t="s">
        <v>62</v>
      </c>
      <c r="L192" s="14">
        <f t="shared" si="72"/>
        <v>0</v>
      </c>
      <c r="M192" s="6" t="s">
        <v>62</v>
      </c>
      <c r="N192" s="6" t="s">
        <v>62</v>
      </c>
      <c r="O192" s="6" t="s">
        <v>62</v>
      </c>
      <c r="P192" s="6" t="s">
        <v>62</v>
      </c>
      <c r="Q192" s="6" t="s">
        <v>62</v>
      </c>
      <c r="R192" s="6" t="s">
        <v>62</v>
      </c>
      <c r="S192" s="6" t="s">
        <v>62</v>
      </c>
      <c r="T192" s="6" t="s">
        <v>62</v>
      </c>
      <c r="U192" s="6" t="s">
        <v>62</v>
      </c>
      <c r="V192" s="14">
        <f>IF(U192&gt;"a",U192,SUM(M192:U192))</f>
        <v>0</v>
      </c>
      <c r="W192" s="17">
        <f>IF(V192&gt;"a",V192,L192+V192)</f>
        <v>0</v>
      </c>
      <c r="X192" s="10" t="s">
        <v>4</v>
      </c>
      <c r="Z192" s="60" t="str">
        <f>$B$11</f>
        <v>AE</v>
      </c>
      <c r="AA192" s="67" t="str">
        <f>$A$68</f>
        <v>M. Hessil</v>
      </c>
      <c r="AB192" s="61">
        <f>$L$11</f>
        <v>49</v>
      </c>
      <c r="AC192" s="61">
        <f>$V$11</f>
        <v>55</v>
      </c>
      <c r="AD192" s="61">
        <f>$W$11</f>
        <v>104</v>
      </c>
      <c r="AE192" s="61">
        <f>IF(AA192="","",IF(AD192&gt;"a","",IF(AD192=AD191,AE191,COUNTA($AE$120:AE191))))</f>
        <v>2</v>
      </c>
      <c r="AF192" s="68"/>
      <c r="AG192" s="61"/>
      <c r="AH192" s="60">
        <v>18</v>
      </c>
      <c r="AI192" s="61">
        <f>$U$8</f>
        <v>4</v>
      </c>
      <c r="AJ192" s="61" t="e">
        <f>$U$199</f>
        <v>#REF!</v>
      </c>
      <c r="AK192" s="61" t="e">
        <f>$U$200</f>
        <v>#REF!</v>
      </c>
      <c r="AL192" s="61" t="e">
        <f>IF(AK192=AK191,AL191,COUNT($AL$190:AL191)+1)</f>
        <v>#REF!</v>
      </c>
    </row>
    <row r="193" spans="1:38" ht="9.75" customHeight="1" thickBot="1">
      <c r="A193" s="41" t="s">
        <v>62</v>
      </c>
      <c r="B193" s="18" t="str">
        <f>B192</f>
        <v>SN</v>
      </c>
      <c r="C193" s="6" t="s">
        <v>62</v>
      </c>
      <c r="D193" s="6" t="s">
        <v>62</v>
      </c>
      <c r="E193" s="6" t="s">
        <v>62</v>
      </c>
      <c r="F193" s="6" t="s">
        <v>62</v>
      </c>
      <c r="G193" s="6" t="s">
        <v>62</v>
      </c>
      <c r="H193" s="6" t="s">
        <v>62</v>
      </c>
      <c r="I193" s="6" t="s">
        <v>62</v>
      </c>
      <c r="J193" s="6" t="s">
        <v>62</v>
      </c>
      <c r="K193" s="6" t="s">
        <v>62</v>
      </c>
      <c r="L193" s="14">
        <f t="shared" si="72"/>
        <v>0</v>
      </c>
      <c r="M193" s="6" t="s">
        <v>62</v>
      </c>
      <c r="N193" s="6" t="s">
        <v>62</v>
      </c>
      <c r="O193" s="6" t="s">
        <v>62</v>
      </c>
      <c r="P193" s="6" t="s">
        <v>62</v>
      </c>
      <c r="Q193" s="6" t="s">
        <v>62</v>
      </c>
      <c r="R193" s="6" t="s">
        <v>62</v>
      </c>
      <c r="S193" s="6" t="s">
        <v>62</v>
      </c>
      <c r="T193" s="6" t="s">
        <v>62</v>
      </c>
      <c r="U193" s="16" t="s">
        <v>62</v>
      </c>
      <c r="V193" s="14">
        <f>IF(U193&gt;"a",U193,SUM(M193:U193))</f>
        <v>0</v>
      </c>
      <c r="W193" s="17">
        <f>IF(V193&gt;"a",V193,L193+V193)</f>
        <v>0</v>
      </c>
      <c r="X193" s="19">
        <f>IF(COUNT(W191:W195)&lt;=3,"DQ",IF(COUNT(W191:W195)=4,SUM(W191:W195),SUM(W191:W195)-MAX(W191:W195)))</f>
        <v>0</v>
      </c>
      <c r="Z193" s="60" t="str">
        <f>$B$12</f>
        <v>AE</v>
      </c>
      <c r="AA193" s="67" t="str">
        <f>$A$69</f>
        <v>Kristen Bowe</v>
      </c>
      <c r="AB193" s="61">
        <f>$L$12</f>
        <v>52</v>
      </c>
      <c r="AC193" s="61">
        <f>$V$12</f>
        <v>52</v>
      </c>
      <c r="AD193" s="61">
        <f>$W$12</f>
        <v>104</v>
      </c>
      <c r="AE193" s="61">
        <f>IF(AA193="","",IF(AD193&gt;"a","",IF(AD193=AD192,AE192,COUNTA($AE$120:AE192))))</f>
        <v>2</v>
      </c>
      <c r="AF193" s="68"/>
      <c r="AG193" s="61"/>
      <c r="AH193" s="60">
        <v>8</v>
      </c>
      <c r="AI193" s="61">
        <f>$J$8</f>
        <v>5</v>
      </c>
      <c r="AJ193" s="61" t="e">
        <f>$J$199</f>
        <v>#REF!</v>
      </c>
      <c r="AK193" s="61" t="e">
        <f>$J$200</f>
        <v>#REF!</v>
      </c>
      <c r="AL193" s="61" t="e">
        <f>IF(AK193=AK192,AL192,COUNT($AL$190:AL192)+1)</f>
        <v>#REF!</v>
      </c>
    </row>
    <row r="194" spans="1:38" ht="9.75" customHeight="1" thickTop="1">
      <c r="A194" s="41" t="s">
        <v>63</v>
      </c>
      <c r="B194" s="18" t="str">
        <f>B193</f>
        <v>SN</v>
      </c>
      <c r="C194" s="6" t="s">
        <v>62</v>
      </c>
      <c r="D194" s="6" t="s">
        <v>62</v>
      </c>
      <c r="E194" s="6" t="s">
        <v>62</v>
      </c>
      <c r="F194" s="6" t="s">
        <v>62</v>
      </c>
      <c r="G194" s="6" t="s">
        <v>62</v>
      </c>
      <c r="H194" s="6" t="s">
        <v>62</v>
      </c>
      <c r="I194" s="6" t="s">
        <v>62</v>
      </c>
      <c r="J194" s="6" t="s">
        <v>62</v>
      </c>
      <c r="K194" s="6" t="s">
        <v>62</v>
      </c>
      <c r="L194" s="14">
        <f t="shared" si="72"/>
        <v>0</v>
      </c>
      <c r="M194" s="6" t="s">
        <v>62</v>
      </c>
      <c r="N194" s="6" t="s">
        <v>62</v>
      </c>
      <c r="O194" s="6" t="s">
        <v>62</v>
      </c>
      <c r="P194" s="6" t="s">
        <v>62</v>
      </c>
      <c r="Q194" s="6" t="s">
        <v>62</v>
      </c>
      <c r="R194" s="6" t="s">
        <v>62</v>
      </c>
      <c r="S194" s="6" t="s">
        <v>62</v>
      </c>
      <c r="T194" s="6" t="s">
        <v>62</v>
      </c>
      <c r="U194" s="16" t="s">
        <v>62</v>
      </c>
      <c r="V194" s="14">
        <f>IF(U194&gt;"a",U194,SUM(M194:U194))</f>
        <v>0</v>
      </c>
      <c r="W194" s="17">
        <f>IF(V194&gt;"a",V194,L194+V194)</f>
        <v>0</v>
      </c>
      <c r="X194" s="10"/>
      <c r="Z194" s="60" t="str">
        <f>$B$13</f>
        <v>AE</v>
      </c>
      <c r="AA194" s="67" t="str">
        <f>$A$70</f>
        <v>F. Krause</v>
      </c>
      <c r="AB194" s="61">
        <f>$L$13</f>
        <v>53</v>
      </c>
      <c r="AC194" s="61">
        <f>$V$13</f>
        <v>55</v>
      </c>
      <c r="AD194" s="61">
        <f>$W$13</f>
        <v>108</v>
      </c>
      <c r="AE194" s="61">
        <f>IF(AA194="","",IF(AD194&gt;"a","",IF(AD194=AD193,AE193,COUNTA($AE$120:AE193))))</f>
        <v>4</v>
      </c>
      <c r="AF194" s="68"/>
      <c r="AG194" s="61"/>
      <c r="AH194" s="60">
        <v>17</v>
      </c>
      <c r="AI194" s="61">
        <f>$T$8</f>
        <v>3</v>
      </c>
      <c r="AJ194" s="61" t="e">
        <f>$T$199</f>
        <v>#REF!</v>
      </c>
      <c r="AK194" s="61" t="e">
        <f>$T$200</f>
        <v>#REF!</v>
      </c>
      <c r="AL194" s="61" t="e">
        <f>IF(AK194=AK193,AL193,COUNT($AL$190:AL193)+1)</f>
        <v>#REF!</v>
      </c>
    </row>
    <row r="195" spans="1:38" ht="9.75" customHeight="1">
      <c r="A195" s="42" t="s">
        <v>62</v>
      </c>
      <c r="B195" s="20" t="str">
        <f>B194</f>
        <v>SN</v>
      </c>
      <c r="C195" s="21" t="s">
        <v>62</v>
      </c>
      <c r="D195" s="21" t="s">
        <v>62</v>
      </c>
      <c r="E195" s="21" t="s">
        <v>62</v>
      </c>
      <c r="F195" s="21" t="s">
        <v>62</v>
      </c>
      <c r="G195" s="21" t="s">
        <v>62</v>
      </c>
      <c r="H195" s="21" t="s">
        <v>62</v>
      </c>
      <c r="I195" s="21" t="s">
        <v>62</v>
      </c>
      <c r="J195" s="21" t="s">
        <v>62</v>
      </c>
      <c r="K195" s="21" t="s">
        <v>62</v>
      </c>
      <c r="L195" s="22">
        <f t="shared" si="72"/>
        <v>0</v>
      </c>
      <c r="M195" s="21" t="s">
        <v>62</v>
      </c>
      <c r="N195" s="21" t="s">
        <v>62</v>
      </c>
      <c r="O195" s="21" t="s">
        <v>62</v>
      </c>
      <c r="P195" s="21" t="s">
        <v>62</v>
      </c>
      <c r="Q195" s="21" t="s">
        <v>62</v>
      </c>
      <c r="R195" s="21" t="s">
        <v>62</v>
      </c>
      <c r="S195" s="21" t="s">
        <v>62</v>
      </c>
      <c r="T195" s="21" t="s">
        <v>62</v>
      </c>
      <c r="U195" s="23" t="s">
        <v>62</v>
      </c>
      <c r="V195" s="22">
        <f>IF(U195&gt;"a",U195,SUM(M195:U195))</f>
        <v>0</v>
      </c>
      <c r="W195" s="24">
        <f>IF(V195&gt;"a",V195,L195+V195)</f>
        <v>0</v>
      </c>
      <c r="X195" s="10"/>
      <c r="Z195" s="60" t="str">
        <f>$B$14</f>
        <v>AE</v>
      </c>
      <c r="AA195" s="67" t="str">
        <f>$A$71</f>
        <v>T.Scot</v>
      </c>
      <c r="AB195" s="61">
        <f>$L$14</f>
        <v>54</v>
      </c>
      <c r="AC195" s="61">
        <f>$V$14</f>
        <v>56</v>
      </c>
      <c r="AD195" s="61">
        <f>$W$14</f>
        <v>110</v>
      </c>
      <c r="AE195" s="61">
        <f>IF(AA195="","",IF(AD195&gt;"a","",IF(AD195=AD194,AE194,COUNTA($AE$120:AE194))))</f>
        <v>5</v>
      </c>
      <c r="AF195" s="68"/>
      <c r="AG195" s="61"/>
      <c r="AH195" s="60">
        <v>7</v>
      </c>
      <c r="AI195" s="61">
        <f>$I$8</f>
        <v>4</v>
      </c>
      <c r="AJ195" s="61" t="e">
        <f>$I$199</f>
        <v>#REF!</v>
      </c>
      <c r="AK195" s="61" t="e">
        <f>$I$200</f>
        <v>#REF!</v>
      </c>
      <c r="AL195" s="61" t="e">
        <f>IF(AK195=AK194,AL194,COUNT($AL$190:AL194)+1)</f>
        <v>#REF!</v>
      </c>
    </row>
    <row r="196" spans="1:38" ht="9.75" customHeight="1" thickBot="1">
      <c r="A196" s="43" t="s">
        <v>5</v>
      </c>
      <c r="B196" s="25" t="str">
        <f>B195</f>
        <v>SN</v>
      </c>
      <c r="C196" s="25">
        <f aca="true" t="shared" si="73" ref="C196:K196">MIN(C191:C195)</f>
        <v>0</v>
      </c>
      <c r="D196" s="25">
        <f t="shared" si="73"/>
        <v>0</v>
      </c>
      <c r="E196" s="25">
        <f t="shared" si="73"/>
        <v>0</v>
      </c>
      <c r="F196" s="25">
        <f t="shared" si="73"/>
        <v>0</v>
      </c>
      <c r="G196" s="25">
        <f t="shared" si="73"/>
        <v>0</v>
      </c>
      <c r="H196" s="25">
        <f t="shared" si="73"/>
        <v>0</v>
      </c>
      <c r="I196" s="25">
        <f t="shared" si="73"/>
        <v>0</v>
      </c>
      <c r="J196" s="25">
        <f t="shared" si="73"/>
        <v>0</v>
      </c>
      <c r="K196" s="25">
        <f t="shared" si="73"/>
        <v>0</v>
      </c>
      <c r="L196" s="26">
        <f t="shared" si="72"/>
        <v>0</v>
      </c>
      <c r="M196" s="25">
        <f aca="true" t="shared" si="74" ref="M196:U196">MIN(M191:M195)</f>
        <v>0</v>
      </c>
      <c r="N196" s="25">
        <f t="shared" si="74"/>
        <v>0</v>
      </c>
      <c r="O196" s="25">
        <f t="shared" si="74"/>
        <v>0</v>
      </c>
      <c r="P196" s="25">
        <f t="shared" si="74"/>
        <v>0</v>
      </c>
      <c r="Q196" s="25">
        <f t="shared" si="74"/>
        <v>0</v>
      </c>
      <c r="R196" s="25">
        <f t="shared" si="74"/>
        <v>0</v>
      </c>
      <c r="S196" s="25">
        <f t="shared" si="74"/>
        <v>0</v>
      </c>
      <c r="T196" s="25">
        <f t="shared" si="74"/>
        <v>0</v>
      </c>
      <c r="U196" s="27">
        <f t="shared" si="74"/>
        <v>0</v>
      </c>
      <c r="V196" s="26">
        <f>SUM(M196:U196)</f>
        <v>0</v>
      </c>
      <c r="W196" s="28">
        <f>L196+V196</f>
        <v>0</v>
      </c>
      <c r="X196" s="10"/>
      <c r="Z196" s="60" t="e">
        <f>#REF!</f>
        <v>#REF!</v>
      </c>
      <c r="AA196" s="67" t="e">
        <f>#REF!</f>
        <v>#REF!</v>
      </c>
      <c r="AB196" s="61" t="e">
        <f>#REF!</f>
        <v>#REF!</v>
      </c>
      <c r="AC196" s="61" t="e">
        <f>#REF!</f>
        <v>#REF!</v>
      </c>
      <c r="AD196" s="61" t="e">
        <f>#REF!</f>
        <v>#REF!</v>
      </c>
      <c r="AE196" s="61" t="e">
        <f>IF(AA196="","",IF(AD196&gt;"a","",IF(AD196=AD195,AE195,COUNTA($AE$120:AE195))))</f>
        <v>#REF!</v>
      </c>
      <c r="AF196" s="68"/>
      <c r="AG196" s="61"/>
      <c r="AH196" s="60">
        <v>16</v>
      </c>
      <c r="AI196" s="61">
        <f>$S$8</f>
        <v>4</v>
      </c>
      <c r="AJ196" s="61" t="e">
        <f>$S$199</f>
        <v>#REF!</v>
      </c>
      <c r="AK196" s="61" t="e">
        <f>$S$200</f>
        <v>#REF!</v>
      </c>
      <c r="AL196" s="61" t="e">
        <f>IF(AK196=AK195,AL195,COUNT($AL$190:AL195)+1)</f>
        <v>#REF!</v>
      </c>
    </row>
    <row r="197" spans="1:38" ht="9.75" customHeight="1" thickTop="1">
      <c r="A197" s="29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6"/>
      <c r="N197" s="6"/>
      <c r="O197" s="6"/>
      <c r="P197" s="6"/>
      <c r="Q197" s="6"/>
      <c r="R197" s="6"/>
      <c r="S197" s="6"/>
      <c r="T197" s="6"/>
      <c r="U197" s="6"/>
      <c r="V197" s="14"/>
      <c r="W197" s="17"/>
      <c r="X197" s="31"/>
      <c r="Z197" s="60" t="e">
        <f>#REF!</f>
        <v>#REF!</v>
      </c>
      <c r="AA197" s="67" t="str">
        <f>$A$166</f>
        <v>J. Beck</v>
      </c>
      <c r="AB197" s="61">
        <f>$L$18</f>
        <v>40</v>
      </c>
      <c r="AC197" s="61">
        <f>$V$18</f>
        <v>42</v>
      </c>
      <c r="AD197" s="61">
        <f>$W$18</f>
        <v>82</v>
      </c>
      <c r="AE197" s="61" t="e">
        <f>IF(AA197="","",IF(AD197&gt;"a","",IF(AD197=AD196,AE196,COUNTA($AE$120:AE196))))</f>
        <v>#REF!</v>
      </c>
      <c r="AF197" s="68"/>
      <c r="AG197" s="61"/>
      <c r="AH197" s="60">
        <v>15</v>
      </c>
      <c r="AI197" s="61">
        <f>$R$8</f>
        <v>4</v>
      </c>
      <c r="AJ197" s="61" t="e">
        <f>$R$199</f>
        <v>#REF!</v>
      </c>
      <c r="AK197" s="61" t="e">
        <f>$R$200</f>
        <v>#REF!</v>
      </c>
      <c r="AL197" s="61" t="e">
        <f>IF(AK197=AK196,AL196,COUNT($AL$190:AL196)+1)</f>
        <v>#REF!</v>
      </c>
    </row>
    <row r="198" spans="1:38" ht="9.75" customHeight="1">
      <c r="A198" s="1"/>
      <c r="B198" s="12" t="s">
        <v>1</v>
      </c>
      <c r="C198" s="13">
        <v>1</v>
      </c>
      <c r="D198" s="13">
        <v>2</v>
      </c>
      <c r="E198" s="13">
        <v>3</v>
      </c>
      <c r="F198" s="13">
        <v>4</v>
      </c>
      <c r="G198" s="13">
        <v>5</v>
      </c>
      <c r="H198" s="13">
        <v>6</v>
      </c>
      <c r="I198" s="13">
        <v>7</v>
      </c>
      <c r="J198" s="13">
        <v>8</v>
      </c>
      <c r="K198" s="13">
        <v>9</v>
      </c>
      <c r="L198" s="14"/>
      <c r="M198" s="13">
        <v>10</v>
      </c>
      <c r="N198" s="13">
        <v>11</v>
      </c>
      <c r="O198" s="13">
        <v>12</v>
      </c>
      <c r="P198" s="13">
        <v>13</v>
      </c>
      <c r="Q198" s="13">
        <v>14</v>
      </c>
      <c r="R198" s="13">
        <v>15</v>
      </c>
      <c r="S198" s="13">
        <v>16</v>
      </c>
      <c r="T198" s="13">
        <v>17</v>
      </c>
      <c r="U198" s="13">
        <v>18</v>
      </c>
      <c r="Z198" s="60" t="e">
        <f>#REF!</f>
        <v>#REF!</v>
      </c>
      <c r="AA198" s="67" t="str">
        <f>$A$167</f>
        <v>E. Smith</v>
      </c>
      <c r="AB198" s="61">
        <f>$L$19</f>
        <v>48</v>
      </c>
      <c r="AC198" s="61">
        <f>$V$19</f>
        <v>46</v>
      </c>
      <c r="AD198" s="61">
        <f>$W$19</f>
        <v>94</v>
      </c>
      <c r="AE198" s="61">
        <f>IF(AA198="","",IF(AD198&gt;"a","",IF(AD198=AD197,AE197,COUNTA($AE$120:AE197))))</f>
        <v>8</v>
      </c>
      <c r="AF198" s="68"/>
      <c r="AG198" s="61"/>
      <c r="AH198" s="58">
        <v>6</v>
      </c>
      <c r="AI198" s="69">
        <f>$H$8</f>
        <v>4</v>
      </c>
      <c r="AJ198" s="69" t="e">
        <f>$H$199</f>
        <v>#REF!</v>
      </c>
      <c r="AK198" s="69" t="e">
        <f>$H$200</f>
        <v>#REF!</v>
      </c>
      <c r="AL198" s="61" t="e">
        <f>IF(AK198=AK197,AL197,COUNT($AL$190:AL197)+1)</f>
        <v>#REF!</v>
      </c>
    </row>
    <row r="199" spans="1:38" ht="9.75" customHeight="1">
      <c r="A199" s="1" t="s">
        <v>22</v>
      </c>
      <c r="B199" s="1"/>
      <c r="C199" s="55" t="e">
        <f>AVERAGE(C191:C195,#REF!,#REF!,#REF!,C182:C186,C174:C178,C166:C170,C158:C162,C150:C154,C141:C145,C133:C137,C125:C129,C117:C121,C107:C111,C99:C103,C91:C95,C83:C87,C75:C79,C67:C71,C67,C59:C63,C51:C55,C43:C47,C34:C38,C26:C30,C18:C22,C10:C14)</f>
        <v>#REF!</v>
      </c>
      <c r="D199" s="55" t="e">
        <f>AVERAGE(D191:D195,#REF!,#REF!,#REF!,D182:D186,D174:D178,D166:D170,D158:D162,D150:D154,D141:D145,D133:D137,D125:D129,D117:D121,D107:D111,D99:D103,D91:D95,D83:D87,D75:D79,D67:D71,D67,D59:D63,D51:D55,D43:D47,D34:D38,D26:D30,D18:D22,D10:D14)</f>
        <v>#REF!</v>
      </c>
      <c r="E199" s="55" t="e">
        <f>AVERAGE(E191:E195,#REF!,#REF!,#REF!,E182:E186,E174:E178,E166:E170,E158:E162,E150:E154,E141:E145,E133:E137,E125:E129,E117:E121,E107:E111,E99:E103,E91:E95,E83:E87,E75:E79,E67:E71,E67,E59:E63,E51:E55,E43:E47,E34:E38,E26:E30,E18:E22,E10:E14)</f>
        <v>#REF!</v>
      </c>
      <c r="F199" s="55" t="e">
        <f>AVERAGE(F191:F195,#REF!,#REF!,#REF!,F182:F186,F174:F178,F166:F170,F158:F162,F150:F154,F141:F145,F133:F137,F125:F129,F117:F121,F107:F111,F99:F103,F91:F95,F83:F87,F75:F79,F67:F71,F67,F59:F63,F51:F55,F43:F47,F34:F38,F26:F30,F18:F22,F10:F14)</f>
        <v>#REF!</v>
      </c>
      <c r="G199" s="55" t="e">
        <f>AVERAGE(G191:G195,#REF!,#REF!,#REF!,G182:G186,G174:G178,G166:G170,G158:G162,G150:G154,G141:G145,G133:G137,G125:G129,G117:G121,G107:G111,G99:G103,G91:G95,G83:G87,G75:G79,G67:G71,G67,G59:G63,G51:G55,G43:G47,G34:G38,G26:G30,G18:G22,G10:G14)</f>
        <v>#REF!</v>
      </c>
      <c r="H199" s="55" t="e">
        <f>AVERAGE(H191:H195,#REF!,#REF!,#REF!,H182:H186,H174:H178,H166:H170,H158:H162,H150:H154,H141:H145,H133:H137,H125:H129,H117:H121,H107:H111,H99:H103,H91:H95,H83:H87,H75:H79,H67:H71,H67,H59:H63,H51:H55,H43:H47,H34:H38,H26:H30,H18:H22,H10:H14)</f>
        <v>#REF!</v>
      </c>
      <c r="I199" s="55" t="e">
        <f>AVERAGE(I191:I195,#REF!,#REF!,#REF!,I182:I186,I174:I178,I166:I170,I158:I162,I150:I154,I141:I145,I133:I137,I125:I129,I117:I121,I107:I111,I99:I103,I91:I95,I83:I87,I75:I79,I67:I71,I67,I59:I63,I51:I55,I43:I47,I34:I38,I26:I30,I18:I22,I10:I14)</f>
        <v>#REF!</v>
      </c>
      <c r="J199" s="55" t="e">
        <f>AVERAGE(J191:J195,#REF!,#REF!,#REF!,J182:J186,J174:J178,J166:J170,J158:J162,J150:J154,J141:J145,J133:J137,J125:J129,J117:J121,J107:J111,J99:J103,J91:J95,J83:J87,J75:J79,J67:J71,J67,J59:J63,J51:J55,J43:J47,J34:J38,J26:J30,J18:J22,J10:J14)</f>
        <v>#REF!</v>
      </c>
      <c r="K199" s="55" t="e">
        <f>AVERAGE(K191:K195,#REF!,#REF!,#REF!,K182:K186,K174:K178,K166:K170,K158:K162,K150:K154,K141:K145,K133:K137,K125:K129,K117:K121,K107:K111,K99:K103,K91:K95,K83:K87,K75:K79,K67:K71,K67,K59:K63,K51:K55,K43:K47,K34:K38,K26:K30,K18:K22,K10:K14)</f>
        <v>#REF!</v>
      </c>
      <c r="L199" s="55" t="e">
        <f>AVERAGE(L191:L195,#REF!,#REF!,#REF!,L182:L186,L174:L178,L166:L170,L158:L162,L150:L154,L141:L145,L133:L137,L125:L129,L117:L121,L107:L111,L99:L103,L91:L95,L83:L87,L75:L79,L67:L71,L67,L59:L63,L51:L55,L43:L47,L34:L38,L26:L30,L18:L22,L10:L14)</f>
        <v>#REF!</v>
      </c>
      <c r="M199" s="55" t="e">
        <f>AVERAGE(M191:M195,#REF!,#REF!,#REF!,M182:M186,M174:M178,M166:M170,M158:M162,M150:M154,M141:M145,M133:M137,M125:M129,M117:M121,M107:M111,M99:M103,M91:M95,M83:M87,M75:M79,M67:M71,M67,M59:M63,M51:M55,M43:M47,M34:M38,M26:M30,M18:M22,M10:M14)</f>
        <v>#REF!</v>
      </c>
      <c r="N199" s="55" t="e">
        <f>AVERAGE(N191:N195,#REF!,#REF!,#REF!,N182:N186,N174:N178,N166:N170,N158:N162,N150:N154,N141:N145,N133:N137,N125:N129,N117:N121,N107:N111,N99:N103,N91:N95,N83:N87,N75:N79,N67:N71,N67,N59:N63,N51:N55,N43:N47,N34:N38,N26:N30,N18:N22,N10:N14)</f>
        <v>#REF!</v>
      </c>
      <c r="O199" s="55" t="e">
        <f>AVERAGE(O191:O195,#REF!,#REF!,#REF!,O182:O186,O174:O178,O166:O170,O158:O162,O150:O154,O141:O145,O133:O137,O125:O129,O117:O121,O107:O111,O99:O103,O91:O95,O83:O87,O75:O79,O67:O71,O67,O59:O63,O51:O55,O43:O47,O34:O38,O26:O30,O18:O22,O10:O14)</f>
        <v>#REF!</v>
      </c>
      <c r="P199" s="55" t="e">
        <f>AVERAGE(P191:P195,#REF!,#REF!,#REF!,P182:P186,P174:P178,P166:P170,P158:P162,P150:P154,P141:P145,P133:P137,P125:P129,P117:P121,P107:P111,P99:P103,P91:P95,P83:P87,P75:P79,P67:P71,P67,P59:P63,P51:P55,P43:P47,P34:P38,P26:P30,P18:P22,P10:P14)</f>
        <v>#REF!</v>
      </c>
      <c r="Q199" s="55" t="e">
        <f>AVERAGE(Q191:Q195,#REF!,#REF!,#REF!,Q182:Q186,Q174:Q178,Q166:Q170,Q158:Q162,Q150:Q154,Q141:Q145,Q133:Q137,Q125:Q129,Q117:Q121,Q107:Q111,Q99:Q103,Q91:Q95,Q83:Q87,Q75:Q79,Q67:Q71,Q67,Q59:Q63,Q51:Q55,Q43:Q47,Q34:Q38,Q26:Q30,Q18:Q22,Q10:Q14)</f>
        <v>#REF!</v>
      </c>
      <c r="R199" s="55" t="e">
        <f>AVERAGE(R191:R195,#REF!,#REF!,#REF!,R182:R186,R174:R178,R166:R170,R158:R162,R150:R154,R141:R145,R133:R137,R125:R129,R117:R121,R107:R111,R99:R103,R91:R95,R83:R87,R75:R79,R67:R71,R67,R59:R63,R51:R55,R43:R47,R34:R38,R26:R30,R18:R22,R10:R14)</f>
        <v>#REF!</v>
      </c>
      <c r="S199" s="55" t="e">
        <f>AVERAGE(S191:S195,#REF!,#REF!,#REF!,S182:S186,S174:S178,S166:S170,S158:S162,S150:S154,S141:S145,S133:S137,S125:S129,S117:S121,S107:S111,S99:S103,S91:S95,S83:S87,S75:S79,S67:S71,S67,S59:S63,S51:S55,S43:S47,S34:S38,S26:S30,S18:S22,S10:S14)</f>
        <v>#REF!</v>
      </c>
      <c r="T199" s="55" t="e">
        <f>AVERAGE(T191:T195,#REF!,#REF!,#REF!,T182:T186,T174:T178,T166:T170,T158:T162,T150:T154,T141:T145,T133:T137,T125:T129,T117:T121,T107:T111,T99:T103,T91:T95,T83:T87,T75:T79,T67:T71,T67,T59:T63,T51:T55,T43:T47,T34:T38,T26:T30,T18:T22,T10:T14)</f>
        <v>#REF!</v>
      </c>
      <c r="U199" s="55" t="e">
        <f>AVERAGE(U191:U195,#REF!,#REF!,#REF!,U182:U186,U174:U178,U166:U170,U158:U162,U150:U154,U141:U145,U133:U137,U125:U129,U117:U121,U107:U111,U99:U103,U91:U95,U83:U87,U75:U79,U67:U71,U67,U59:U63,U51:U55,U43:U47,U34:U38,U26:U30,U18:U22,U10:U14)</f>
        <v>#REF!</v>
      </c>
      <c r="V199" s="36"/>
      <c r="W199" s="1"/>
      <c r="Z199" s="60" t="e">
        <f>#REF!</f>
        <v>#REF!</v>
      </c>
      <c r="AA199" s="67" t="str">
        <f>$A$168</f>
        <v>C. Baumann</v>
      </c>
      <c r="AB199" s="61">
        <f>$L$20</f>
        <v>45</v>
      </c>
      <c r="AC199" s="61">
        <f>$V$20</f>
        <v>45</v>
      </c>
      <c r="AD199" s="61">
        <f>$W$20</f>
        <v>90</v>
      </c>
      <c r="AE199" s="61">
        <f>IF(AA199="","",IF(AD199&gt;"a","",IF(AD199=AD198,AE198,COUNTA($AE$120:AE198))))</f>
        <v>9</v>
      </c>
      <c r="AF199" s="68"/>
      <c r="AG199" s="61"/>
      <c r="AH199" s="60">
        <v>5</v>
      </c>
      <c r="AI199" s="61">
        <f>$G$8</f>
        <v>4</v>
      </c>
      <c r="AJ199" s="61" t="e">
        <f>$G$199</f>
        <v>#REF!</v>
      </c>
      <c r="AK199" s="61" t="e">
        <f>$G$200</f>
        <v>#REF!</v>
      </c>
      <c r="AL199" s="61" t="e">
        <f>IF(AK199=AK198,AL198,COUNT($AL$190:AL198)+1)</f>
        <v>#REF!</v>
      </c>
    </row>
    <row r="200" spans="1:38" ht="9.75" customHeight="1">
      <c r="A200" s="1" t="s">
        <v>24</v>
      </c>
      <c r="B200" s="1"/>
      <c r="C200" s="55" t="e">
        <f aca="true" t="shared" si="75" ref="C200:K200">C199-C8</f>
        <v>#REF!</v>
      </c>
      <c r="D200" s="55" t="e">
        <f t="shared" si="75"/>
        <v>#REF!</v>
      </c>
      <c r="E200" s="55" t="e">
        <f t="shared" si="75"/>
        <v>#REF!</v>
      </c>
      <c r="F200" s="55" t="e">
        <f t="shared" si="75"/>
        <v>#REF!</v>
      </c>
      <c r="G200" s="55" t="e">
        <f t="shared" si="75"/>
        <v>#REF!</v>
      </c>
      <c r="H200" s="55" t="e">
        <f t="shared" si="75"/>
        <v>#REF!</v>
      </c>
      <c r="I200" s="55" t="e">
        <f t="shared" si="75"/>
        <v>#REF!</v>
      </c>
      <c r="J200" s="55" t="e">
        <f t="shared" si="75"/>
        <v>#REF!</v>
      </c>
      <c r="K200" s="55" t="e">
        <f t="shared" si="75"/>
        <v>#REF!</v>
      </c>
      <c r="L200" s="55"/>
      <c r="M200" s="55" t="e">
        <f aca="true" t="shared" si="76" ref="M200:U200">M199-M8</f>
        <v>#REF!</v>
      </c>
      <c r="N200" s="55" t="e">
        <f t="shared" si="76"/>
        <v>#REF!</v>
      </c>
      <c r="O200" s="55" t="e">
        <f t="shared" si="76"/>
        <v>#REF!</v>
      </c>
      <c r="P200" s="55" t="e">
        <f t="shared" si="76"/>
        <v>#REF!</v>
      </c>
      <c r="Q200" s="55" t="e">
        <f t="shared" si="76"/>
        <v>#REF!</v>
      </c>
      <c r="R200" s="55" t="e">
        <f t="shared" si="76"/>
        <v>#REF!</v>
      </c>
      <c r="S200" s="55" t="e">
        <f t="shared" si="76"/>
        <v>#REF!</v>
      </c>
      <c r="T200" s="55" t="e">
        <f t="shared" si="76"/>
        <v>#REF!</v>
      </c>
      <c r="U200" s="55" t="e">
        <f t="shared" si="76"/>
        <v>#REF!</v>
      </c>
      <c r="V200" s="36"/>
      <c r="W200" s="1"/>
      <c r="Z200" s="60" t="e">
        <f>#REF!</f>
        <v>#REF!</v>
      </c>
      <c r="AA200" s="67" t="str">
        <f>$A$170</f>
        <v>R. Wilber</v>
      </c>
      <c r="AB200" s="61">
        <f>$L$22</f>
        <v>57</v>
      </c>
      <c r="AC200" s="61">
        <f>$V$22</f>
        <v>54</v>
      </c>
      <c r="AD200" s="61">
        <f>$W$22</f>
        <v>111</v>
      </c>
      <c r="AE200" s="61">
        <f>IF(AA200="","",IF(AD200&gt;"a","",IF(AD200=AD199,AE199,COUNTA($AE$120:AE199))))</f>
        <v>10</v>
      </c>
      <c r="AF200" s="68"/>
      <c r="AG200" s="61"/>
      <c r="AH200" s="60">
        <v>14</v>
      </c>
      <c r="AI200" s="61">
        <f>$Q$8</f>
        <v>5</v>
      </c>
      <c r="AJ200" s="61" t="e">
        <f>$Q$199</f>
        <v>#REF!</v>
      </c>
      <c r="AK200" s="61" t="e">
        <f>$Q$200</f>
        <v>#REF!</v>
      </c>
      <c r="AL200" s="61" t="e">
        <f>IF(AK200=AK199,AL199,COUNT($AL$190:AL199)+1)</f>
        <v>#REF!</v>
      </c>
    </row>
    <row r="201" spans="22:38" ht="9.75" customHeight="1">
      <c r="V201" s="36"/>
      <c r="W201" s="1"/>
      <c r="Z201" s="60" t="str">
        <f>$B$26</f>
        <v>AW</v>
      </c>
      <c r="AA201" s="67" t="e">
        <f>#REF!</f>
        <v>#REF!</v>
      </c>
      <c r="AB201" s="61">
        <f>$L$26</f>
        <v>48</v>
      </c>
      <c r="AC201" s="61">
        <f>$V$26</f>
        <v>45</v>
      </c>
      <c r="AD201" s="61">
        <f>$W$26</f>
        <v>93</v>
      </c>
      <c r="AE201" s="61" t="e">
        <f>IF(AA201="","",IF(AD201&gt;"a","",IF(AD201=AD200,AE200,COUNTA($AE$120:AE200))))</f>
        <v>#REF!</v>
      </c>
      <c r="AF201" s="68"/>
      <c r="AG201" s="61"/>
      <c r="AH201" s="60">
        <v>13</v>
      </c>
      <c r="AI201" s="61">
        <f>$P$8</f>
        <v>3</v>
      </c>
      <c r="AJ201" s="61" t="e">
        <f>$P$199</f>
        <v>#REF!</v>
      </c>
      <c r="AK201" s="61" t="e">
        <f>$P$200</f>
        <v>#REF!</v>
      </c>
      <c r="AL201" s="61" t="e">
        <f>IF(AK201=AK200,AL200,COUNT($AL$190:AL200)+1)</f>
        <v>#REF!</v>
      </c>
    </row>
    <row r="202" spans="1:38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60" t="str">
        <f>$B$26</f>
        <v>AW</v>
      </c>
      <c r="AA202" s="67" t="e">
        <f>#REF!</f>
        <v>#REF!</v>
      </c>
      <c r="AB202" s="61">
        <f>$L$27</f>
        <v>51</v>
      </c>
      <c r="AC202" s="61">
        <f>$V$27</f>
        <v>47</v>
      </c>
      <c r="AD202" s="61">
        <f>$W$27</f>
        <v>98</v>
      </c>
      <c r="AE202" s="61" t="e">
        <f>IF(AA202="","",IF(AD202&gt;"a","",IF(AD202=AD201,AE201,COUNTA($AE$120:AE201))))</f>
        <v>#REF!</v>
      </c>
      <c r="AF202" s="68"/>
      <c r="AG202" s="61"/>
      <c r="AH202" s="60">
        <v>4</v>
      </c>
      <c r="AI202" s="61">
        <f>$F$8</f>
        <v>4</v>
      </c>
      <c r="AJ202" s="61" t="e">
        <f>$F$199</f>
        <v>#REF!</v>
      </c>
      <c r="AK202" s="61" t="e">
        <f>$F$200</f>
        <v>#REF!</v>
      </c>
      <c r="AL202" s="61" t="e">
        <f>IF(AK202=AK201,AL201,COUNT($AL$190:AL201)+1)</f>
        <v>#REF!</v>
      </c>
    </row>
    <row r="203" spans="1:38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60" t="str">
        <f>$B$26</f>
        <v>AW</v>
      </c>
      <c r="AA203" s="67" t="e">
        <f>#REF!</f>
        <v>#REF!</v>
      </c>
      <c r="AB203" s="61">
        <f>$L$28</f>
        <v>56</v>
      </c>
      <c r="AC203" s="61">
        <f>$V$28</f>
        <v>58</v>
      </c>
      <c r="AD203" s="61">
        <f>$W$28</f>
        <v>114</v>
      </c>
      <c r="AE203" s="61" t="e">
        <f>IF(AA203="","",IF(AD203&gt;"a","",IF(AD203=AD202,AE202,COUNTA($AE$120:AE202))))</f>
        <v>#REF!</v>
      </c>
      <c r="AF203" s="68"/>
      <c r="AG203" s="61"/>
      <c r="AH203" s="60">
        <v>3</v>
      </c>
      <c r="AI203" s="61">
        <f>$E$8</f>
        <v>4</v>
      </c>
      <c r="AJ203" s="61" t="e">
        <f>$E$199</f>
        <v>#REF!</v>
      </c>
      <c r="AK203" s="61" t="e">
        <f>$E$200</f>
        <v>#REF!</v>
      </c>
      <c r="AL203" s="61" t="e">
        <f>IF(AK203=AK202,AL202,COUNT($AL$190:AL202)+1)</f>
        <v>#REF!</v>
      </c>
    </row>
    <row r="204" spans="1:38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60" t="str">
        <f>$B$26</f>
        <v>AW</v>
      </c>
      <c r="AA204" s="67" t="e">
        <f>#REF!</f>
        <v>#REF!</v>
      </c>
      <c r="AB204" s="61">
        <f>$L$29</f>
        <v>57</v>
      </c>
      <c r="AC204" s="61">
        <f>$V$29</f>
        <v>60</v>
      </c>
      <c r="AD204" s="61">
        <f>$W$29</f>
        <v>117</v>
      </c>
      <c r="AE204" s="61" t="e">
        <f>IF(AA204="","",IF(AD204&gt;"a","",IF(AD204=AD203,AE203,COUNTA($AE$120:AE203))))</f>
        <v>#REF!</v>
      </c>
      <c r="AF204" s="68"/>
      <c r="AG204" s="61"/>
      <c r="AH204" s="60">
        <v>12</v>
      </c>
      <c r="AI204" s="61">
        <f>$O$8</f>
        <v>5</v>
      </c>
      <c r="AJ204" s="61" t="e">
        <f>$O$199</f>
        <v>#REF!</v>
      </c>
      <c r="AK204" s="61" t="e">
        <f>$O$200</f>
        <v>#REF!</v>
      </c>
      <c r="AL204" s="61" t="e">
        <f>IF(AK204=AK203,AL203,COUNT($AL$190:AL203)+1)</f>
        <v>#REF!</v>
      </c>
    </row>
    <row r="205" spans="1:38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60" t="str">
        <f>$B$26</f>
        <v>AW</v>
      </c>
      <c r="AA205" s="67" t="e">
        <f>#REF!</f>
        <v>#REF!</v>
      </c>
      <c r="AB205" s="61">
        <f>$L$30</f>
        <v>99</v>
      </c>
      <c r="AC205" s="61">
        <f>$V$30</f>
        <v>99</v>
      </c>
      <c r="AD205" s="61">
        <f>$W$30</f>
        <v>198</v>
      </c>
      <c r="AE205" s="61" t="e">
        <f>IF(AA205="","",IF(AD205&gt;"a","",IF(AD205=AD204,AE204,COUNTA($AE$120:AE204))))</f>
        <v>#REF!</v>
      </c>
      <c r="AF205" s="68"/>
      <c r="AG205" s="61"/>
      <c r="AH205" s="60">
        <v>2</v>
      </c>
      <c r="AI205" s="61">
        <f>$D$8</f>
        <v>5</v>
      </c>
      <c r="AJ205" s="61" t="e">
        <f>$D$199</f>
        <v>#REF!</v>
      </c>
      <c r="AK205" s="61" t="e">
        <f>$D$200</f>
        <v>#REF!</v>
      </c>
      <c r="AL205" s="61" t="e">
        <f>IF(AK205=AK204,AL204,COUNT($AL$190:AL204)+1)</f>
        <v>#REF!</v>
      </c>
    </row>
    <row r="206" spans="1:38" ht="9.75" customHeight="1">
      <c r="A206" s="58" t="s">
        <v>6</v>
      </c>
      <c r="B206" s="59" t="s">
        <v>7</v>
      </c>
      <c r="C206" s="58"/>
      <c r="D206" s="58" t="s">
        <v>8</v>
      </c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60" t="str">
        <f>$B$34</f>
        <v>BC</v>
      </c>
      <c r="AA206" s="67" t="e">
        <f>#REF!</f>
        <v>#REF!</v>
      </c>
      <c r="AB206" s="61">
        <f>$L$34</f>
        <v>41</v>
      </c>
      <c r="AC206" s="61">
        <f>$V$34</f>
        <v>40</v>
      </c>
      <c r="AD206" s="61">
        <f>$W$34</f>
        <v>81</v>
      </c>
      <c r="AE206" s="61" t="e">
        <f>IF(AA206="","",IF(AD206&gt;"a","",IF(AD206=AD205,AE205,COUNTA($AE$120:AE205))))</f>
        <v>#REF!</v>
      </c>
      <c r="AF206" s="68"/>
      <c r="AG206" s="61"/>
      <c r="AH206" s="60">
        <v>11</v>
      </c>
      <c r="AI206" s="61">
        <f>$N$8</f>
        <v>4</v>
      </c>
      <c r="AJ206" s="61" t="e">
        <f>$N$199</f>
        <v>#REF!</v>
      </c>
      <c r="AK206" s="61" t="e">
        <f>$N$200</f>
        <v>#REF!</v>
      </c>
      <c r="AL206" s="61" t="e">
        <f>IF(AK206=AK205,AL205,COUNT($AL$190:AL205)+1)</f>
        <v>#REF!</v>
      </c>
    </row>
    <row r="207" spans="1:38" ht="9.75" customHeight="1">
      <c r="A207" s="60" t="str">
        <f>$A$66</f>
        <v>Franklin</v>
      </c>
      <c r="B207" s="60">
        <f>$X$12</f>
        <v>404</v>
      </c>
      <c r="C207" s="60"/>
      <c r="D207" s="60">
        <f>IF(A207="","",IF(B207=B206,D206,COUNT($D$206:D206)+1))</f>
        <v>1</v>
      </c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Z207" s="60" t="str">
        <f>$B$34</f>
        <v>BC</v>
      </c>
      <c r="AA207" s="67" t="e">
        <f>#REF!</f>
        <v>#REF!</v>
      </c>
      <c r="AB207" s="61">
        <f>$L$35</f>
        <v>40</v>
      </c>
      <c r="AC207" s="61">
        <f>$V$35</f>
        <v>41</v>
      </c>
      <c r="AD207" s="61">
        <f>$W$35</f>
        <v>81</v>
      </c>
      <c r="AE207" s="61" t="e">
        <f>IF(AA207="","",IF(AD207&gt;"a","",IF(AD207=AD206,AE206,COUNTA($AE$120:AE206))))</f>
        <v>#REF!</v>
      </c>
      <c r="AF207" s="68"/>
      <c r="AG207" s="61"/>
      <c r="AH207" s="60">
        <v>10</v>
      </c>
      <c r="AI207" s="61">
        <f>$M$8</f>
        <v>4</v>
      </c>
      <c r="AJ207" s="61" t="e">
        <f>$M$199</f>
        <v>#REF!</v>
      </c>
      <c r="AK207" s="61" t="e">
        <f>$M$200</f>
        <v>#REF!</v>
      </c>
      <c r="AL207" s="61" t="e">
        <f>IF(AK207=AK206,AL206,COUNT($AL$190:AL206)+1)</f>
        <v>#REF!</v>
      </c>
    </row>
    <row r="208" spans="1:38" ht="9.75" customHeight="1" thickBot="1">
      <c r="A208" s="60" t="str">
        <f>$A$126</f>
        <v>E. Hockers</v>
      </c>
      <c r="B208" s="60">
        <f>$X$61</f>
        <v>377</v>
      </c>
      <c r="C208" s="60"/>
      <c r="D208" s="60">
        <f>IF(A208="","",IF(B208=B207,D207,COUNT($D$206:D207)+1))</f>
        <v>2</v>
      </c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Z208" s="60" t="str">
        <f>$B$34</f>
        <v>BC</v>
      </c>
      <c r="AA208" s="67" t="e">
        <f>#REF!</f>
        <v>#REF!</v>
      </c>
      <c r="AB208" s="61">
        <f>$L$36</f>
        <v>52</v>
      </c>
      <c r="AC208" s="61">
        <f>$V$36</f>
        <v>45</v>
      </c>
      <c r="AD208" s="61">
        <f>$W$36</f>
        <v>97</v>
      </c>
      <c r="AE208" s="61" t="e">
        <f>IF(AA208="","",IF(AD208&gt;"a","",IF(AD208=AD207,AE207,COUNTA($AE$120:AE207))))</f>
        <v>#REF!</v>
      </c>
      <c r="AF208" s="70"/>
      <c r="AG208" s="71"/>
      <c r="AH208" s="72">
        <v>1</v>
      </c>
      <c r="AI208" s="71">
        <f>$C$8</f>
        <v>3</v>
      </c>
      <c r="AJ208" s="71" t="e">
        <f>$C$199</f>
        <v>#REF!</v>
      </c>
      <c r="AK208" s="71" t="e">
        <f>$C$200</f>
        <v>#REF!</v>
      </c>
      <c r="AL208" s="71" t="e">
        <f>IF(AK208=AK207,AL207,COUNT($AL$190:AL207)+1)</f>
        <v>#REF!</v>
      </c>
    </row>
    <row r="209" spans="1:38" ht="9.75" customHeight="1" thickTop="1">
      <c r="A209" s="60" t="str">
        <f>$A$9</f>
        <v>A. East</v>
      </c>
      <c r="B209" s="60">
        <f>$X$109</f>
        <v>372</v>
      </c>
      <c r="C209" s="60"/>
      <c r="D209" s="60">
        <f>IF(A209="","",IF(B209=B208,D208,COUNT($D$206:D208)+1))</f>
        <v>3</v>
      </c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Z209" s="60" t="str">
        <f>$B$34</f>
        <v>BC</v>
      </c>
      <c r="AA209" s="67" t="e">
        <f>#REF!</f>
        <v>#REF!</v>
      </c>
      <c r="AB209" s="61">
        <f>$L$37</f>
        <v>42</v>
      </c>
      <c r="AC209" s="61">
        <f>$V$37</f>
        <v>39</v>
      </c>
      <c r="AD209" s="61">
        <f>$W$37</f>
        <v>81</v>
      </c>
      <c r="AE209" s="61" t="e">
        <f>IF(AA209="","",IF(AD209&gt;"a","",IF(AD209=AD208,AE208,COUNTA($AE$120:AE208))))</f>
        <v>#REF!</v>
      </c>
      <c r="AF209" s="68"/>
      <c r="AG209" s="61"/>
      <c r="AH209" s="73" t="s">
        <v>6</v>
      </c>
      <c r="AI209" s="148" t="s">
        <v>29</v>
      </c>
      <c r="AJ209" s="148"/>
      <c r="AK209" s="148"/>
      <c r="AL209" s="69"/>
    </row>
    <row r="210" spans="1:38" ht="9.75" customHeight="1">
      <c r="A210" s="60" t="str">
        <f>$A$165</f>
        <v>Shawano</v>
      </c>
      <c r="B210" s="60">
        <f>$X$19</f>
        <v>365</v>
      </c>
      <c r="C210" s="60"/>
      <c r="D210" s="60">
        <f>IF(A210="","",IF(B210=B209,D209,COUNT($D$206:D209)+1))</f>
        <v>4</v>
      </c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Z210" s="60" t="str">
        <f>$B$34</f>
        <v>BC</v>
      </c>
      <c r="AA210" s="67" t="e">
        <f>#REF!</f>
        <v>#REF!</v>
      </c>
      <c r="AB210" s="61">
        <f>$L$38</f>
        <v>50</v>
      </c>
      <c r="AC210" s="61">
        <f>$V$38</f>
        <v>53</v>
      </c>
      <c r="AD210" s="61">
        <f>$W$38</f>
        <v>103</v>
      </c>
      <c r="AE210" s="61" t="e">
        <f>IF(AA210="","",IF(AD210&gt;"a","",IF(AD210=AD209,AE209,COUNTA($AE$120:AE209))))</f>
        <v>#REF!</v>
      </c>
      <c r="AF210" s="68"/>
      <c r="AG210" s="61"/>
      <c r="AH210" s="74" t="s">
        <v>30</v>
      </c>
      <c r="AI210" s="75" t="s">
        <v>7</v>
      </c>
      <c r="AJ210" s="75" t="s">
        <v>12</v>
      </c>
      <c r="AK210" s="61"/>
      <c r="AL210" s="61"/>
    </row>
    <row r="211" spans="1:38" ht="9.75" customHeight="1">
      <c r="A211" s="60" t="str">
        <f>$A$25</f>
        <v>A. West</v>
      </c>
      <c r="B211" s="60">
        <f>$X$143</f>
        <v>444</v>
      </c>
      <c r="C211" s="60"/>
      <c r="D211" s="60">
        <f>IF(A211="","",IF(B211=B210,D210,COUNT($D$206:D210)+1))</f>
        <v>5</v>
      </c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Z211" s="60" t="str">
        <f>$B$44</f>
        <v>BE</v>
      </c>
      <c r="AA211" s="67" t="e">
        <f>#REF!</f>
        <v>#REF!</v>
      </c>
      <c r="AB211" s="61">
        <f>$L$43</f>
        <v>44</v>
      </c>
      <c r="AC211" s="61">
        <f>$V$43</f>
        <v>40</v>
      </c>
      <c r="AD211" s="61">
        <f>$W$43</f>
        <v>84</v>
      </c>
      <c r="AE211" s="61" t="e">
        <f>IF(AA211="","",IF(AD211&gt;"a","",IF(AD211=AD210,AE210,COUNTA($AE$120:AE210))))</f>
        <v>#REF!</v>
      </c>
      <c r="AF211" s="68"/>
      <c r="AG211" s="61"/>
      <c r="AH211" s="76" t="str">
        <f>A207</f>
        <v>Franklin</v>
      </c>
      <c r="AI211" s="61">
        <f>B207</f>
        <v>404</v>
      </c>
      <c r="AJ211" s="61">
        <f>D207</f>
        <v>1</v>
      </c>
      <c r="AK211" s="61"/>
      <c r="AL211" s="61"/>
    </row>
    <row r="212" spans="1:38" ht="9.75" customHeight="1">
      <c r="A212" s="60" t="str">
        <f>$A$50</f>
        <v>D.S.H.A</v>
      </c>
      <c r="B212" s="60">
        <f>$X$152</f>
        <v>468</v>
      </c>
      <c r="C212" s="60"/>
      <c r="D212" s="60">
        <f>IF(A212="","",IF(B212=B211,D211,COUNT($D$206:D211)+1))</f>
        <v>6</v>
      </c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Z212" s="60" t="str">
        <f>$B$44</f>
        <v>BE</v>
      </c>
      <c r="AA212" s="67" t="e">
        <f>#REF!</f>
        <v>#REF!</v>
      </c>
      <c r="AB212" s="61">
        <f>$L$44</f>
        <v>42</v>
      </c>
      <c r="AC212" s="61">
        <f>$V$44</f>
        <v>44</v>
      </c>
      <c r="AD212" s="61">
        <f>$W$44</f>
        <v>86</v>
      </c>
      <c r="AE212" s="61" t="e">
        <f>IF(AA212="","",IF(AD212&gt;"a","",IF(AD212=AD211,AE211,COUNTA($AE$120:AE211))))</f>
        <v>#REF!</v>
      </c>
      <c r="AF212" s="68"/>
      <c r="AG212" s="61"/>
      <c r="AH212" s="76" t="str">
        <f aca="true" t="shared" si="77" ref="AH212:AH225">A208</f>
        <v>E. Hockers</v>
      </c>
      <c r="AI212" s="61">
        <f aca="true" t="shared" si="78" ref="AI212:AI225">B208</f>
        <v>377</v>
      </c>
      <c r="AJ212" s="61">
        <f aca="true" t="shared" si="79" ref="AJ212:AJ225">D208</f>
        <v>2</v>
      </c>
      <c r="AK212" s="61"/>
      <c r="AL212" s="61"/>
    </row>
    <row r="213" spans="1:38" ht="9.75" customHeight="1">
      <c r="A213" s="60" t="str">
        <f>$A$33</f>
        <v>B. Central</v>
      </c>
      <c r="B213" s="60">
        <f>$X$119</f>
        <v>366</v>
      </c>
      <c r="C213" s="60"/>
      <c r="D213" s="60">
        <f>IF(A213="","",IF(B213=B212,D212,COUNT($D$206:D212)+1))</f>
        <v>7</v>
      </c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Z213" s="60" t="str">
        <f>$B$45</f>
        <v>BE</v>
      </c>
      <c r="AA213" s="67" t="e">
        <f>#REF!</f>
        <v>#REF!</v>
      </c>
      <c r="AB213" s="61">
        <f>$L$45</f>
        <v>47</v>
      </c>
      <c r="AC213" s="61">
        <f>$V$45</f>
        <v>45</v>
      </c>
      <c r="AD213" s="61">
        <f>$W$45</f>
        <v>92</v>
      </c>
      <c r="AE213" s="61" t="e">
        <f>IF(AA213="","",IF(AD213&gt;"a","",IF(AD213=AD212,AE212,COUNTA($AE$120:AE212))))</f>
        <v>#REF!</v>
      </c>
      <c r="AF213" s="68"/>
      <c r="AG213" s="61"/>
      <c r="AH213" s="76" t="str">
        <f t="shared" si="77"/>
        <v>A. East</v>
      </c>
      <c r="AI213" s="61">
        <f t="shared" si="78"/>
        <v>372</v>
      </c>
      <c r="AJ213" s="61">
        <f t="shared" si="79"/>
        <v>3</v>
      </c>
      <c r="AK213" s="61"/>
      <c r="AL213" s="61"/>
    </row>
    <row r="214" spans="1:38" ht="9.75" customHeight="1">
      <c r="A214" s="60" t="str">
        <f>$A$132</f>
        <v>Racine Case</v>
      </c>
      <c r="B214" s="60">
        <f>$X$135</f>
        <v>364</v>
      </c>
      <c r="C214" s="60"/>
      <c r="D214" s="60">
        <f>IF(A214="","",IF(B214=B213,D213,COUNT($D$206:D213)+1))</f>
        <v>8</v>
      </c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Z214" s="60" t="str">
        <f>$B$46</f>
        <v>BE</v>
      </c>
      <c r="AA214" s="67" t="e">
        <f>#REF!</f>
        <v>#REF!</v>
      </c>
      <c r="AB214" s="61">
        <f>$L$46</f>
        <v>48</v>
      </c>
      <c r="AC214" s="61">
        <f>$V$46</f>
        <v>41</v>
      </c>
      <c r="AD214" s="61">
        <f>$W$46</f>
        <v>89</v>
      </c>
      <c r="AE214" s="61" t="e">
        <f>IF(AA214="","",IF(AD214&gt;"a","",IF(AD214=AD213,AE213,COUNTA($AE$120:AE213))))</f>
        <v>#REF!</v>
      </c>
      <c r="AF214" s="68"/>
      <c r="AG214" s="61"/>
      <c r="AH214" s="76" t="str">
        <f t="shared" si="77"/>
        <v>Shawano</v>
      </c>
      <c r="AI214" s="61">
        <f t="shared" si="78"/>
        <v>365</v>
      </c>
      <c r="AJ214" s="61">
        <f t="shared" si="79"/>
        <v>4</v>
      </c>
      <c r="AK214" s="61"/>
      <c r="AL214" s="61"/>
    </row>
    <row r="215" spans="1:38" ht="9.75" customHeight="1">
      <c r="A215" s="60" t="str">
        <f>$A$90</f>
        <v>K. Tremper</v>
      </c>
      <c r="B215" s="60">
        <f>$X$101</f>
        <v>417</v>
      </c>
      <c r="C215" s="60"/>
      <c r="D215" s="60">
        <f>IF(A215="","",IF(B215=B214,D214,COUNT($D$206:D214)+1))</f>
        <v>9</v>
      </c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Z215" s="60" t="str">
        <f>$B$44</f>
        <v>BE</v>
      </c>
      <c r="AA215" s="67" t="e">
        <f>#REF!</f>
        <v>#REF!</v>
      </c>
      <c r="AB215" s="61">
        <f>$L$47</f>
        <v>49</v>
      </c>
      <c r="AC215" s="61">
        <f>$V$47</f>
        <v>46</v>
      </c>
      <c r="AD215" s="61">
        <f>$W$47</f>
        <v>95</v>
      </c>
      <c r="AE215" s="61" t="e">
        <f>IF(AA215="","",IF(AD215&gt;"a","",IF(AD215=AD214,AE214,COUNTA($AE$120:AE214))))</f>
        <v>#REF!</v>
      </c>
      <c r="AF215" s="68"/>
      <c r="AG215" s="61"/>
      <c r="AH215" s="76" t="str">
        <f t="shared" si="77"/>
        <v>A. West</v>
      </c>
      <c r="AI215" s="61">
        <f t="shared" si="78"/>
        <v>444</v>
      </c>
      <c r="AJ215" s="61">
        <f t="shared" si="79"/>
        <v>5</v>
      </c>
      <c r="AK215" s="61"/>
      <c r="AL215" s="61"/>
    </row>
    <row r="216" spans="1:38" ht="9.75" customHeight="1">
      <c r="A216" s="60" t="str">
        <f>$A$72</f>
        <v>Team Bestball</v>
      </c>
      <c r="B216" s="60">
        <f>$X$77</f>
        <v>386</v>
      </c>
      <c r="C216" s="60"/>
      <c r="D216" s="60">
        <f>IF(A216="","",IF(B216=B215,D215,COUNT($D$206:D215)+1))</f>
        <v>10</v>
      </c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Z216" s="60" t="str">
        <f>$B$61</f>
        <v>DN</v>
      </c>
      <c r="AA216" s="67" t="str">
        <f>$A$127</f>
        <v>M. Ryan</v>
      </c>
      <c r="AB216" s="61">
        <f>$L$61</f>
        <v>47</v>
      </c>
      <c r="AC216" s="61">
        <f>$V$61</f>
        <v>48</v>
      </c>
      <c r="AD216" s="61">
        <f>$W$61</f>
        <v>95</v>
      </c>
      <c r="AE216" s="61" t="e">
        <f>IF(AA216="","",IF(AD216&gt;"a","",IF(AD216=AD215,AE215,COUNTA($AE$120:AE215))))</f>
        <v>#REF!</v>
      </c>
      <c r="AF216" s="68"/>
      <c r="AG216" s="61"/>
      <c r="AH216" s="76" t="str">
        <f t="shared" si="77"/>
        <v>D.S.H.A</v>
      </c>
      <c r="AI216" s="61">
        <f t="shared" si="78"/>
        <v>468</v>
      </c>
      <c r="AJ216" s="61">
        <f t="shared" si="79"/>
        <v>6</v>
      </c>
      <c r="AK216" s="61"/>
      <c r="AL216" s="61"/>
    </row>
    <row r="217" spans="1:38" ht="9.75" customHeight="1">
      <c r="A217" s="60" t="e">
        <f>#REF!</f>
        <v>#REF!</v>
      </c>
      <c r="B217" s="60">
        <f>$X$45</f>
        <v>351</v>
      </c>
      <c r="C217" s="60"/>
      <c r="D217" s="60" t="e">
        <f>IF(A217="","",IF(B217=B216,D216,COUNT($D$206:D216)+1))</f>
        <v>#REF!</v>
      </c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Z217" s="60" t="str">
        <f>$B$62</f>
        <v>DN</v>
      </c>
      <c r="AA217" s="67" t="str">
        <f>$A$128</f>
        <v>T. Christopherson</v>
      </c>
      <c r="AB217" s="61">
        <f>$L$62</f>
        <v>49</v>
      </c>
      <c r="AC217" s="61">
        <f>$V$62</f>
        <v>58</v>
      </c>
      <c r="AD217" s="61">
        <f>$W$62</f>
        <v>107</v>
      </c>
      <c r="AE217" s="61">
        <f>IF(AA217="","",IF(AD217&gt;"a","",IF(AD217=AD216,AE216,COUNTA($AE$120:AE216))))</f>
        <v>27</v>
      </c>
      <c r="AF217" s="68"/>
      <c r="AG217" s="61"/>
      <c r="AH217" s="76" t="str">
        <f t="shared" si="77"/>
        <v>B. Central</v>
      </c>
      <c r="AI217" s="61">
        <f t="shared" si="78"/>
        <v>366</v>
      </c>
      <c r="AJ217" s="61">
        <f t="shared" si="79"/>
        <v>7</v>
      </c>
      <c r="AK217" s="61"/>
      <c r="AL217" s="61"/>
    </row>
    <row r="218" spans="1:38" ht="9.75" customHeight="1">
      <c r="A218" s="60" t="str">
        <f>$A$58</f>
        <v>Denmark</v>
      </c>
      <c r="B218" s="60">
        <f>$X$85</f>
        <v>397</v>
      </c>
      <c r="C218" s="60"/>
      <c r="D218" s="60">
        <f>IF(A218="","",IF(B218=B217,D217,COUNT($D$206:D217)+1))</f>
        <v>11</v>
      </c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Z218" s="60" t="str">
        <f>$B$63</f>
        <v>DN</v>
      </c>
      <c r="AA218" s="67" t="str">
        <f>$A$129</f>
        <v>A. Moder</v>
      </c>
      <c r="AB218" s="61">
        <f>$L$63</f>
        <v>99</v>
      </c>
      <c r="AC218" s="61">
        <f>$V$63</f>
        <v>99</v>
      </c>
      <c r="AD218" s="61">
        <f>$W$63</f>
        <v>198</v>
      </c>
      <c r="AE218" s="61">
        <f>IF(AA218="","",IF(AD218&gt;"a","",IF(AD218=AD217,AE217,COUNTA($AE$120:AE217))))</f>
        <v>28</v>
      </c>
      <c r="AF218" s="68"/>
      <c r="AG218" s="61"/>
      <c r="AH218" s="76" t="str">
        <f t="shared" si="77"/>
        <v>Racine Case</v>
      </c>
      <c r="AI218" s="61">
        <f t="shared" si="78"/>
        <v>364</v>
      </c>
      <c r="AJ218" s="61">
        <f t="shared" si="79"/>
        <v>8</v>
      </c>
      <c r="AK218" s="61"/>
      <c r="AL218" s="61"/>
    </row>
    <row r="219" spans="1:38" ht="9.75" customHeight="1">
      <c r="A219" s="60" t="e">
        <f>#REF!</f>
        <v>#REF!</v>
      </c>
      <c r="B219" s="60" t="e">
        <f>#REF!</f>
        <v>#REF!</v>
      </c>
      <c r="C219" s="60"/>
      <c r="D219" s="60" t="e">
        <f>IF(A219="","",IF(B219=B218,D218,COUNT($D$206:D218)+1))</f>
        <v>#REF!</v>
      </c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Z219" s="60" t="str">
        <f>$B$64</f>
        <v>DN</v>
      </c>
      <c r="AA219" s="67" t="str">
        <f>$A$64</f>
        <v>Team Bestball</v>
      </c>
      <c r="AB219" s="61">
        <f>$L$64</f>
        <v>38</v>
      </c>
      <c r="AC219" s="61">
        <f>$V$64</f>
        <v>43</v>
      </c>
      <c r="AD219" s="61">
        <f>$W$64</f>
        <v>81</v>
      </c>
      <c r="AE219" s="61">
        <f>IF(AA219="","",IF(AD219&gt;"a","",IF(AD219=AD218,AE218,COUNTA($AE$120:AE218))))</f>
        <v>29</v>
      </c>
      <c r="AF219" s="68"/>
      <c r="AG219" s="61"/>
      <c r="AH219" s="76" t="str">
        <f t="shared" si="77"/>
        <v>K. Tremper</v>
      </c>
      <c r="AI219" s="61">
        <f t="shared" si="78"/>
        <v>417</v>
      </c>
      <c r="AJ219" s="61">
        <f t="shared" si="79"/>
        <v>9</v>
      </c>
      <c r="AK219" s="61"/>
      <c r="AL219" s="61"/>
    </row>
    <row r="220" spans="1:38" ht="9.75" customHeight="1">
      <c r="A220" s="60" t="str">
        <f>$A$116</f>
        <v>Men. Falls</v>
      </c>
      <c r="B220" s="60">
        <f>$X$28</f>
        <v>422</v>
      </c>
      <c r="C220" s="60"/>
      <c r="D220" s="60" t="e">
        <f>IF(A220="","",IF(B220=B219,D219,COUNT($D$206:D219)+1))</f>
        <v>#REF!</v>
      </c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Z220" s="60" t="e">
        <f>#REF!</f>
        <v>#REF!</v>
      </c>
      <c r="AA220" s="67" t="e">
        <f>#REF!</f>
        <v>#REF!</v>
      </c>
      <c r="AB220" s="61" t="e">
        <f>#REF!</f>
        <v>#REF!</v>
      </c>
      <c r="AC220" s="61" t="e">
        <f>#REF!</f>
        <v>#REF!</v>
      </c>
      <c r="AD220" s="61" t="e">
        <f>#REF!</f>
        <v>#REF!</v>
      </c>
      <c r="AE220" s="61" t="e">
        <f>IF(AA220="","",IF(AD220&gt;"a","",IF(AD220=AD219,AE219,COUNTA($AE$120:AE219))))</f>
        <v>#REF!</v>
      </c>
      <c r="AF220" s="68"/>
      <c r="AG220" s="61"/>
      <c r="AH220" s="76" t="str">
        <f t="shared" si="77"/>
        <v>Team Bestball</v>
      </c>
      <c r="AI220" s="61">
        <f t="shared" si="78"/>
        <v>386</v>
      </c>
      <c r="AJ220" s="61">
        <f t="shared" si="79"/>
        <v>10</v>
      </c>
      <c r="AK220" s="61"/>
      <c r="AL220" s="61"/>
    </row>
    <row r="221" spans="1:38" ht="9.75" customHeight="1">
      <c r="A221" s="60" t="e">
        <f>#REF!</f>
        <v>#REF!</v>
      </c>
      <c r="B221" s="60">
        <f>$X$36</f>
        <v>340</v>
      </c>
      <c r="C221" s="60"/>
      <c r="D221" s="60" t="e">
        <f>IF(A221="","",IF(B221=B220,D220,COUNT($D$206:D220)+1))</f>
        <v>#REF!</v>
      </c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Z221" s="60" t="str">
        <f>$B$75</f>
        <v>GBS </v>
      </c>
      <c r="AA221" s="67" t="str">
        <f>$A$182</f>
        <v>M. Lippold</v>
      </c>
      <c r="AB221" s="61">
        <f>$L$75</f>
        <v>45</v>
      </c>
      <c r="AC221" s="61">
        <f>$V$75</f>
        <v>42</v>
      </c>
      <c r="AD221" s="61">
        <f>$W$75</f>
        <v>87</v>
      </c>
      <c r="AE221" s="61" t="e">
        <f>IF(AA221="","",IF(AD221&gt;"a","",IF(AD221=AD220,AE220,COUNTA($AE$120:AE220))))</f>
        <v>#REF!</v>
      </c>
      <c r="AF221" s="68"/>
      <c r="AG221" s="61"/>
      <c r="AH221" s="76" t="e">
        <f t="shared" si="77"/>
        <v>#REF!</v>
      </c>
      <c r="AI221" s="61">
        <f t="shared" si="78"/>
        <v>351</v>
      </c>
      <c r="AJ221" s="61" t="e">
        <f t="shared" si="79"/>
        <v>#REF!</v>
      </c>
      <c r="AK221" s="61"/>
      <c r="AL221" s="61"/>
    </row>
    <row r="222" spans="1:38" ht="9.75" customHeight="1">
      <c r="A222" s="60" t="str">
        <f>$A$173</f>
        <v>Sheboygan</v>
      </c>
      <c r="B222" s="60">
        <f>$X$184</f>
        <v>436</v>
      </c>
      <c r="C222" s="60"/>
      <c r="D222" s="60">
        <f>IF(A222="","",IF(B222=B221,D221,COUNT($D$206:D221)+1))</f>
        <v>12</v>
      </c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Z222" s="60" t="str">
        <f>$B$76</f>
        <v>GBS </v>
      </c>
      <c r="AA222" s="67" t="str">
        <f>$A$183</f>
        <v>S. Wolleman</v>
      </c>
      <c r="AB222" s="61">
        <f>$L$76</f>
        <v>41</v>
      </c>
      <c r="AC222" s="61">
        <f>$V$76</f>
        <v>41</v>
      </c>
      <c r="AD222" s="61">
        <f>$W$76</f>
        <v>82</v>
      </c>
      <c r="AE222" s="61">
        <f>IF(AA222="","",IF(AD222&gt;"a","",IF(AD222=AD221,AE221,COUNTA($AE$120:AE221))))</f>
        <v>32</v>
      </c>
      <c r="AF222" s="68"/>
      <c r="AG222" s="61"/>
      <c r="AH222" s="76" t="str">
        <f t="shared" si="77"/>
        <v>Denmark</v>
      </c>
      <c r="AI222" s="61">
        <f t="shared" si="78"/>
        <v>397</v>
      </c>
      <c r="AJ222" s="61">
        <f t="shared" si="79"/>
        <v>11</v>
      </c>
      <c r="AK222" s="61"/>
      <c r="AL222" s="61"/>
    </row>
    <row r="223" spans="1:38" ht="9.75" customHeight="1">
      <c r="A223" s="60" t="str">
        <f>$A$98</f>
        <v>Kewaskum</v>
      </c>
      <c r="B223" s="60">
        <f>$X$168</f>
        <v>435</v>
      </c>
      <c r="C223" s="60"/>
      <c r="D223" s="60">
        <f>IF(A223="","",IF(B223=B222,D222,COUNT($D$206:D222)+1))</f>
        <v>13</v>
      </c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Z223" s="60" t="str">
        <f>$B$77</f>
        <v>GBS </v>
      </c>
      <c r="AA223" s="67" t="str">
        <f>$A$184</f>
        <v>Z. Jones</v>
      </c>
      <c r="AB223" s="61">
        <f>$L$77</f>
        <v>59</v>
      </c>
      <c r="AC223" s="61">
        <f>$V$77</f>
        <v>63</v>
      </c>
      <c r="AD223" s="61">
        <f>$W$77</f>
        <v>122</v>
      </c>
      <c r="AE223" s="61">
        <f>IF(AA223="","",IF(AD223&gt;"a","",IF(AD223=AD222,AE222,COUNTA($AE$120:AE222))))</f>
        <v>33</v>
      </c>
      <c r="AF223" s="68"/>
      <c r="AG223" s="61"/>
      <c r="AH223" s="76" t="e">
        <f t="shared" si="77"/>
        <v>#REF!</v>
      </c>
      <c r="AI223" s="61" t="e">
        <f t="shared" si="78"/>
        <v>#REF!</v>
      </c>
      <c r="AJ223" s="61" t="e">
        <f t="shared" si="79"/>
        <v>#REF!</v>
      </c>
      <c r="AK223" s="61"/>
      <c r="AL223" s="61"/>
    </row>
    <row r="224" spans="1:38" ht="9.75" customHeight="1">
      <c r="A224" s="60" t="str">
        <f>$A$140</f>
        <v>Racine Horlick</v>
      </c>
      <c r="B224" s="60" t="e">
        <f>#REF!</f>
        <v>#REF!</v>
      </c>
      <c r="C224" s="60"/>
      <c r="D224" s="60" t="e">
        <f>IF(A224="","",IF(B224=B223,D223,COUNT($D$206:D223)+1))</f>
        <v>#REF!</v>
      </c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Z224" s="60" t="str">
        <f>$B$78</f>
        <v>GBS </v>
      </c>
      <c r="AA224" s="67" t="str">
        <f>$A$185</f>
        <v>B. Blaney</v>
      </c>
      <c r="AB224" s="61">
        <f>$L$78</f>
        <v>54</v>
      </c>
      <c r="AC224" s="61">
        <f>$V$78</f>
        <v>57</v>
      </c>
      <c r="AD224" s="61">
        <f>$W$78</f>
        <v>111</v>
      </c>
      <c r="AE224" s="61">
        <f>IF(AA224="","",IF(AD224&gt;"a","",IF(AD224=AD223,AE223,COUNTA($AE$120:AE223))))</f>
        <v>34</v>
      </c>
      <c r="AF224" s="68"/>
      <c r="AG224" s="61"/>
      <c r="AH224" s="76" t="str">
        <f t="shared" si="77"/>
        <v>Men. Falls</v>
      </c>
      <c r="AI224" s="61">
        <f t="shared" si="78"/>
        <v>422</v>
      </c>
      <c r="AJ224" s="61" t="e">
        <f t="shared" si="79"/>
        <v>#REF!</v>
      </c>
      <c r="AK224" s="61"/>
      <c r="AL224" s="61"/>
    </row>
    <row r="225" spans="1:38" ht="9.75" customHeight="1">
      <c r="A225" s="60" t="e">
        <f>#REF!</f>
        <v>#REF!</v>
      </c>
      <c r="B225" s="60" t="e">
        <f>#REF!</f>
        <v>#REF!</v>
      </c>
      <c r="C225" s="60"/>
      <c r="D225" s="60" t="e">
        <f>IF(A225="","",IF(B225=B224,D224,COUNT($D$206:D224)+1))</f>
        <v>#REF!</v>
      </c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Z225" s="60" t="str">
        <f>$B$79</f>
        <v>GBS </v>
      </c>
      <c r="AA225" s="67">
        <f>$A$186</f>
        <v>0</v>
      </c>
      <c r="AB225" s="61">
        <f>$L$79</f>
        <v>57</v>
      </c>
      <c r="AC225" s="61">
        <f>$V$79</f>
        <v>49</v>
      </c>
      <c r="AD225" s="61">
        <f>$W$79</f>
        <v>106</v>
      </c>
      <c r="AE225" s="61">
        <f>IF(AA225="","",IF(AD225&gt;"a","",IF(AD225=AD224,AE224,COUNTA($AE$120:AE224))))</f>
        <v>35</v>
      </c>
      <c r="AF225" s="68"/>
      <c r="AG225" s="61"/>
      <c r="AH225" s="76" t="e">
        <f t="shared" si="77"/>
        <v>#REF!</v>
      </c>
      <c r="AI225" s="61">
        <f t="shared" si="78"/>
        <v>340</v>
      </c>
      <c r="AJ225" s="61" t="e">
        <f t="shared" si="79"/>
        <v>#REF!</v>
      </c>
      <c r="AK225" s="61"/>
      <c r="AL225" s="61"/>
    </row>
    <row r="226" spans="1:38" ht="9.75" customHeight="1">
      <c r="A226" s="60">
        <f>IF(OR($A$190="",$A$190="School Name"),"",$A$190)</f>
      </c>
      <c r="B226" s="60" t="str">
        <f>IF(A226=""," ",$X$193)</f>
        <v> </v>
      </c>
      <c r="C226" s="60"/>
      <c r="D226" s="60">
        <f>IF(A226="","",IF(B226=B221,D221,COUNT($D$206:D221)+1))</f>
      </c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Z226" s="60" t="str">
        <f>$B$83</f>
        <v>GBP</v>
      </c>
      <c r="AA226" s="67" t="str">
        <f>$A$59</f>
        <v>M. Carney</v>
      </c>
      <c r="AB226" s="61">
        <f>$L$83</f>
        <v>43</v>
      </c>
      <c r="AC226" s="61">
        <f>$V$83</f>
        <v>39</v>
      </c>
      <c r="AD226" s="61">
        <f>$W$83</f>
        <v>82</v>
      </c>
      <c r="AE226" s="61">
        <f>IF(AA226="","",IF(AD226&gt;"a","",IF(AD226=AD225,AE225,COUNTA($AE$120:AE225))))</f>
        <v>36</v>
      </c>
      <c r="AF226" s="68"/>
      <c r="AG226" s="61"/>
      <c r="AH226" s="76">
        <f>A226</f>
      </c>
      <c r="AI226" s="61" t="str">
        <f>B226</f>
        <v> </v>
      </c>
      <c r="AJ226" s="61">
        <f>D226</f>
      </c>
      <c r="AK226" s="61"/>
      <c r="AL226" s="61"/>
    </row>
    <row r="227" spans="1:38" ht="9.75" customHeight="1">
      <c r="A227" s="60"/>
      <c r="B227" s="60"/>
      <c r="C227" s="60"/>
      <c r="D227" s="60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Z227" s="60" t="str">
        <f>$B$84</f>
        <v>GBP</v>
      </c>
      <c r="AA227" s="67" t="str">
        <f>$A$60</f>
        <v>L. Hansen</v>
      </c>
      <c r="AB227" s="61">
        <f>$L$84</f>
        <v>58</v>
      </c>
      <c r="AC227" s="61">
        <f>$V$84</f>
        <v>49</v>
      </c>
      <c r="AD227" s="61">
        <f>$W$84</f>
        <v>107</v>
      </c>
      <c r="AE227" s="61">
        <f>IF(AA227="","",IF(AD227&gt;"a","",IF(AD227=AD226,AE226,COUNTA($AE$120:AE226))))</f>
        <v>37</v>
      </c>
      <c r="AF227" s="68"/>
      <c r="AG227" s="69"/>
      <c r="AH227" s="76" t="str">
        <f aca="true" t="shared" si="80" ref="AH227:AI230">A222</f>
        <v>Sheboygan</v>
      </c>
      <c r="AI227" s="61">
        <f t="shared" si="80"/>
        <v>436</v>
      </c>
      <c r="AJ227" s="61">
        <f>D222</f>
        <v>12</v>
      </c>
      <c r="AK227" s="69"/>
      <c r="AL227" s="69"/>
    </row>
    <row r="228" spans="1:3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Z228" s="60" t="str">
        <f>$B$85</f>
        <v>GBP</v>
      </c>
      <c r="AA228" s="67" t="str">
        <f>$A$61</f>
        <v>L. Bielinski</v>
      </c>
      <c r="AB228" s="61">
        <f>$L$85</f>
        <v>48</v>
      </c>
      <c r="AC228" s="61">
        <f>$V$85</f>
        <v>53</v>
      </c>
      <c r="AD228" s="61">
        <f>$W$85</f>
        <v>101</v>
      </c>
      <c r="AE228" s="61">
        <f>IF(AA228="","",IF(AD228&gt;"a","",IF(AD228=AD227,AE227,COUNTA($AE$120:AE227))))</f>
        <v>38</v>
      </c>
      <c r="AF228" s="68"/>
      <c r="AG228" s="61"/>
      <c r="AH228" s="76" t="str">
        <f t="shared" si="80"/>
        <v>Kewaskum</v>
      </c>
      <c r="AI228" s="61">
        <f t="shared" si="80"/>
        <v>435</v>
      </c>
      <c r="AJ228" s="61">
        <f>D223</f>
        <v>13</v>
      </c>
      <c r="AK228" s="61"/>
      <c r="AL228" s="61"/>
    </row>
    <row r="229" spans="1:38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Z229" s="60" t="str">
        <f>$B$86</f>
        <v>GBP</v>
      </c>
      <c r="AA229" s="67" t="str">
        <f>$A$62</f>
        <v>T. Vogel</v>
      </c>
      <c r="AB229" s="61">
        <f>$L$86</f>
        <v>57</v>
      </c>
      <c r="AC229" s="61">
        <f>$V$86</f>
        <v>53</v>
      </c>
      <c r="AD229" s="61">
        <f>$W$86</f>
        <v>110</v>
      </c>
      <c r="AE229" s="61">
        <f>IF(AA229="","",IF(AD229&gt;"a","",IF(AD229=AD228,AE228,COUNTA($AE$120:AE228))))</f>
        <v>39</v>
      </c>
      <c r="AF229" s="68"/>
      <c r="AG229" s="69"/>
      <c r="AH229" s="76" t="str">
        <f t="shared" si="80"/>
        <v>Racine Horlick</v>
      </c>
      <c r="AI229" s="61" t="e">
        <f t="shared" si="80"/>
        <v>#REF!</v>
      </c>
      <c r="AJ229" s="61" t="e">
        <f>D224</f>
        <v>#REF!</v>
      </c>
      <c r="AK229" s="69"/>
      <c r="AL229" s="69"/>
    </row>
    <row r="230" spans="1:38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Z230" s="60" t="str">
        <f>$B$87</f>
        <v>GBP</v>
      </c>
      <c r="AA230" s="67">
        <f>$A$63</f>
        <v>0</v>
      </c>
      <c r="AB230" s="61">
        <f>$L$87</f>
        <v>48</v>
      </c>
      <c r="AC230" s="61">
        <f>$V$87</f>
        <v>59</v>
      </c>
      <c r="AD230" s="61">
        <f>$W$87</f>
        <v>107</v>
      </c>
      <c r="AE230" s="61">
        <f>IF(AA230="","",IF(AD230&gt;"a","",IF(AD230=AD229,AE229,COUNTA($AE$120:AE229))))</f>
        <v>40</v>
      </c>
      <c r="AF230" s="68"/>
      <c r="AG230" s="77"/>
      <c r="AH230" s="76" t="e">
        <f t="shared" si="80"/>
        <v>#REF!</v>
      </c>
      <c r="AI230" s="61" t="e">
        <f t="shared" si="80"/>
        <v>#REF!</v>
      </c>
      <c r="AJ230" s="61" t="e">
        <f>D225</f>
        <v>#REF!</v>
      </c>
      <c r="AK230" s="78"/>
      <c r="AL230" s="79"/>
    </row>
    <row r="231" spans="1:38" ht="9.75" customHeight="1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Z231" s="60" t="str">
        <f>$B$99</f>
        <v>Kew</v>
      </c>
      <c r="AA231" s="67" t="str">
        <f>$A$91</f>
        <v>L. Torres</v>
      </c>
      <c r="AB231" s="61">
        <f>$L$99</f>
        <v>52</v>
      </c>
      <c r="AC231" s="61">
        <f>$V$99</f>
        <v>45</v>
      </c>
      <c r="AD231" s="61">
        <f>$W$99</f>
        <v>97</v>
      </c>
      <c r="AE231" s="61">
        <f>IF(AA231="","",IF(AD231&gt;"a","",IF(AD231=AD230,AE230,COUNTA($AE$120:AE230))))</f>
        <v>41</v>
      </c>
      <c r="AF231" s="70"/>
      <c r="AG231" s="80"/>
      <c r="AH231" s="81"/>
      <c r="AI231" s="71"/>
      <c r="AJ231" s="71"/>
      <c r="AK231" s="71"/>
      <c r="AL231" s="71"/>
    </row>
    <row r="232" spans="1:38" ht="9.75" customHeight="1" thickTop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Z232" s="60" t="str">
        <f>$B$100</f>
        <v>Kew</v>
      </c>
      <c r="AA232" s="67" t="str">
        <f>$A$92</f>
        <v>L. Kuhagen</v>
      </c>
      <c r="AB232" s="61">
        <f>$L$100</f>
        <v>50</v>
      </c>
      <c r="AC232" s="61">
        <f>$V$100</f>
        <v>45</v>
      </c>
      <c r="AD232" s="61">
        <f>$W$100</f>
        <v>95</v>
      </c>
      <c r="AE232" s="61">
        <f>IF(AA232="","",IF(AD232&gt;"a","",IF(AD232=AD231,AE231,COUNTA($AE$120:AE231))))</f>
        <v>42</v>
      </c>
      <c r="AF232" s="68"/>
      <c r="AG232" s="82"/>
      <c r="AH232" s="63"/>
      <c r="AI232" s="64"/>
      <c r="AJ232" s="64"/>
      <c r="AK232" s="62"/>
      <c r="AL232" s="64"/>
    </row>
    <row r="233" spans="1:38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Z233" s="60" t="str">
        <f>$B$101</f>
        <v>Kew</v>
      </c>
      <c r="AA233" s="67" t="str">
        <f>$A$93</f>
        <v>L. Burkholder</v>
      </c>
      <c r="AB233" s="61">
        <f>$L$101</f>
        <v>55</v>
      </c>
      <c r="AC233" s="61">
        <f>$V$101</f>
        <v>55</v>
      </c>
      <c r="AD233" s="61">
        <f>$W$101</f>
        <v>110</v>
      </c>
      <c r="AE233" s="61">
        <f>IF(AA233="","",IF(AD233&gt;"a","",IF(AD233=AD232,AE232,COUNTA($AE$120:AE232))))</f>
        <v>43</v>
      </c>
      <c r="AF233" s="68"/>
      <c r="AG233" s="82" t="s">
        <v>9</v>
      </c>
      <c r="AH233" s="63" t="s">
        <v>26</v>
      </c>
      <c r="AI233" s="64" t="s">
        <v>10</v>
      </c>
      <c r="AJ233" s="64" t="s">
        <v>11</v>
      </c>
      <c r="AK233" s="62" t="s">
        <v>7</v>
      </c>
      <c r="AL233" s="64" t="s">
        <v>12</v>
      </c>
    </row>
    <row r="234" spans="1:38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Z234" s="60" t="str">
        <f>$B$102</f>
        <v>Kew</v>
      </c>
      <c r="AA234" s="67" t="str">
        <f>$A$94</f>
        <v>T. Capodarco</v>
      </c>
      <c r="AB234" s="61">
        <f>$L$102</f>
        <v>53</v>
      </c>
      <c r="AC234" s="61">
        <f>$V$102</f>
        <v>62</v>
      </c>
      <c r="AD234" s="61">
        <f>$W$102</f>
        <v>115</v>
      </c>
      <c r="AE234" s="61">
        <f>IF(AA234="","",IF(AD234&gt;"a","",IF(AD234=AD233,AE233,COUNTA($AE$120:AE233))))</f>
        <v>44</v>
      </c>
      <c r="AF234" s="68"/>
      <c r="AG234" s="83" t="str">
        <f>$Z$263</f>
        <v>RP</v>
      </c>
      <c r="AH234" s="67" t="str">
        <f>$AA$263</f>
        <v>M. Keyes</v>
      </c>
      <c r="AI234" s="61">
        <f>$AB$263</f>
        <v>63</v>
      </c>
      <c r="AJ234" s="61">
        <f>$AC$263</f>
        <v>62</v>
      </c>
      <c r="AK234" s="61">
        <f>$AD$263</f>
        <v>125</v>
      </c>
      <c r="AL234" s="61">
        <f>$AE$263</f>
        <v>73</v>
      </c>
    </row>
    <row r="235" spans="1:38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Z235" s="60" t="str">
        <f>$B$103</f>
        <v>Kew</v>
      </c>
      <c r="AA235" s="67">
        <f>$A$95</f>
        <v>0</v>
      </c>
      <c r="AB235" s="61">
        <f>$L$103</f>
        <v>99</v>
      </c>
      <c r="AC235" s="61">
        <f>$V$103</f>
        <v>99</v>
      </c>
      <c r="AD235" s="61">
        <f>$W$103</f>
        <v>198</v>
      </c>
      <c r="AE235" s="61">
        <f>IF(AA235="","",IF(AD235&gt;"a","",IF(AD235=AD234,AE234,COUNTA($AE$120:AE234))))</f>
        <v>45</v>
      </c>
      <c r="AF235" s="68"/>
      <c r="AG235" s="83" t="str">
        <f>$Z$264</f>
        <v>RP</v>
      </c>
      <c r="AH235" s="67" t="str">
        <f>$AA$264</f>
        <v>S. Organ</v>
      </c>
      <c r="AI235" s="61">
        <f>$AB$264</f>
        <v>59</v>
      </c>
      <c r="AJ235" s="61">
        <f>$AC$264</f>
        <v>66</v>
      </c>
      <c r="AK235" s="61">
        <f>$AD$264</f>
        <v>125</v>
      </c>
      <c r="AL235" s="61">
        <f>$AE$264</f>
        <v>73</v>
      </c>
    </row>
    <row r="236" spans="1:38" ht="9.75" customHeight="1">
      <c r="A236" s="1"/>
      <c r="B236" s="1"/>
      <c r="C236" s="1"/>
      <c r="D236" s="1"/>
      <c r="Z236" s="60" t="str">
        <f>$B$107</f>
        <v>Kim</v>
      </c>
      <c r="AA236" s="67" t="str">
        <f>$A$10</f>
        <v>R. Reichardt</v>
      </c>
      <c r="AB236" s="61">
        <f>$L$107</f>
        <v>48</v>
      </c>
      <c r="AC236" s="61">
        <f>$V$107</f>
        <v>39</v>
      </c>
      <c r="AD236" s="61">
        <f>$W$107</f>
        <v>87</v>
      </c>
      <c r="AE236" s="61">
        <f>IF(AA236="","",IF(AD236&gt;"a","",IF(AD236=AD235,AE235,COUNTA($AE$120:AE235))))</f>
        <v>46</v>
      </c>
      <c r="AF236" s="68"/>
      <c r="AG236" s="83" t="str">
        <f>$Z$265</f>
        <v>RP</v>
      </c>
      <c r="AH236" s="67" t="str">
        <f>$AA$265</f>
        <v>E. Gral</v>
      </c>
      <c r="AI236" s="61">
        <f>$AB$265</f>
        <v>99</v>
      </c>
      <c r="AJ236" s="61" t="str">
        <f>$AC$265</f>
        <v>wd</v>
      </c>
      <c r="AK236" s="61" t="str">
        <f>$AD$265</f>
        <v>wd</v>
      </c>
      <c r="AL236" s="61">
        <f>$AE$265</f>
      </c>
    </row>
    <row r="237" spans="1:38" ht="9.75" customHeight="1">
      <c r="A237" s="1"/>
      <c r="B237" s="1"/>
      <c r="C237" s="1"/>
      <c r="D237" s="1"/>
      <c r="Z237" s="60" t="str">
        <f>$B$108</f>
        <v>Kim</v>
      </c>
      <c r="AA237" s="67" t="str">
        <f>$A$11</f>
        <v>L. Jacques</v>
      </c>
      <c r="AB237" s="61">
        <f>$L$108</f>
        <v>45</v>
      </c>
      <c r="AC237" s="61">
        <f>$V$108</f>
        <v>48</v>
      </c>
      <c r="AD237" s="61">
        <f>$W$108</f>
        <v>93</v>
      </c>
      <c r="AE237" s="61">
        <f>IF(AA237="","",IF(AD237&gt;"a","",IF(AD237=AD236,AE236,COUNTA($AE$120:AE236))))</f>
        <v>47</v>
      </c>
      <c r="AF237" s="68"/>
      <c r="AG237" s="83" t="str">
        <f>$Z$266</f>
        <v>SHA</v>
      </c>
      <c r="AH237" s="67" t="str">
        <f>$AA$266</f>
        <v>L. Wilde</v>
      </c>
      <c r="AI237" s="61">
        <f>$AB$266</f>
        <v>52</v>
      </c>
      <c r="AJ237" s="61">
        <f>$AC$266</f>
        <v>61</v>
      </c>
      <c r="AK237" s="61">
        <f>$AD$266</f>
        <v>113</v>
      </c>
      <c r="AL237" s="61">
        <f>$AE$266</f>
        <v>76</v>
      </c>
    </row>
    <row r="238" spans="1:38" ht="9.75" customHeight="1">
      <c r="A238" s="1"/>
      <c r="B238" s="1"/>
      <c r="C238" s="1"/>
      <c r="D238" s="1"/>
      <c r="Z238" s="60" t="str">
        <f>$B$109</f>
        <v>Kim</v>
      </c>
      <c r="AA238" s="67" t="str">
        <f>$A$12</f>
        <v>M. Lemons</v>
      </c>
      <c r="AB238" s="61">
        <f>$L$109</f>
        <v>46</v>
      </c>
      <c r="AC238" s="61">
        <f>$V$109</f>
        <v>49</v>
      </c>
      <c r="AD238" s="61">
        <f>$W$109</f>
        <v>95</v>
      </c>
      <c r="AE238" s="61">
        <f>IF(AA238="","",IF(AD238&gt;"a","",IF(AD238=AD237,AE237,COUNTA($AE$120:AE237))))</f>
        <v>48</v>
      </c>
      <c r="AF238" s="68"/>
      <c r="AG238" s="83" t="str">
        <f>$Z$267</f>
        <v>SHA</v>
      </c>
      <c r="AH238" s="67" t="str">
        <f>$AA$267</f>
        <v>E. Eutsey</v>
      </c>
      <c r="AI238" s="61">
        <f>$AB$267</f>
        <v>53</v>
      </c>
      <c r="AJ238" s="61">
        <f>$AC$267</f>
        <v>56</v>
      </c>
      <c r="AK238" s="61">
        <f>$AD$267</f>
        <v>109</v>
      </c>
      <c r="AL238" s="61">
        <f>$AE$267</f>
        <v>77</v>
      </c>
    </row>
    <row r="239" spans="1:38" ht="9.75" customHeight="1">
      <c r="A239" s="1"/>
      <c r="B239" s="1"/>
      <c r="C239" s="1"/>
      <c r="D239" s="1"/>
      <c r="Z239" s="60" t="str">
        <f>$B$110</f>
        <v>Kim</v>
      </c>
      <c r="AA239" s="67" t="str">
        <f>$A$13</f>
        <v>A. Guzman</v>
      </c>
      <c r="AB239" s="61">
        <f>$L$110</f>
        <v>49</v>
      </c>
      <c r="AC239" s="61">
        <f>$V$110</f>
        <v>48</v>
      </c>
      <c r="AD239" s="61">
        <f>$W$110</f>
        <v>97</v>
      </c>
      <c r="AE239" s="61">
        <f>IF(AA239="","",IF(AD239&gt;"a","",IF(AD239=AD238,AE238,COUNTA($AE$120:AE238))))</f>
        <v>49</v>
      </c>
      <c r="AF239" s="68"/>
      <c r="AG239" s="83" t="str">
        <f>$Z$268</f>
        <v>SHA</v>
      </c>
      <c r="AH239" s="67" t="str">
        <f>$AA$268</f>
        <v>D. Duarte</v>
      </c>
      <c r="AI239" s="61">
        <f>$AB$268</f>
        <v>50</v>
      </c>
      <c r="AJ239" s="61">
        <f>$AC$268</f>
        <v>49</v>
      </c>
      <c r="AK239" s="61">
        <f>$AD$268</f>
        <v>99</v>
      </c>
      <c r="AL239" s="61">
        <f>$AE$268</f>
        <v>78</v>
      </c>
    </row>
    <row r="240" spans="26:38" ht="9.75" customHeight="1">
      <c r="Z240" s="60" t="str">
        <f>$B$111</f>
        <v>Kim</v>
      </c>
      <c r="AA240" s="67" t="str">
        <f>$A$14</f>
        <v>M.Schneider</v>
      </c>
      <c r="AB240" s="61">
        <f>$L$111</f>
        <v>52</v>
      </c>
      <c r="AC240" s="61">
        <f>$V$111</f>
        <v>53</v>
      </c>
      <c r="AD240" s="61">
        <f>$W$111</f>
        <v>105</v>
      </c>
      <c r="AE240" s="61">
        <f>IF(AA240="","",IF(AD240&gt;"a","",IF(AD240=AD239,AE239,COUNTA($AE$120:AE239))))</f>
        <v>50</v>
      </c>
      <c r="AF240" s="68"/>
      <c r="AG240" s="83" t="str">
        <f>$Z$269</f>
        <v>SHA</v>
      </c>
      <c r="AH240" s="67" t="str">
        <f>$AA$269</f>
        <v>H. May</v>
      </c>
      <c r="AI240" s="61">
        <f>$AB$269</f>
        <v>58</v>
      </c>
      <c r="AJ240" s="61">
        <f>$AC$269</f>
        <v>56</v>
      </c>
      <c r="AK240" s="61">
        <f>$AD$269</f>
        <v>114</v>
      </c>
      <c r="AL240" s="61">
        <f>$AE$269</f>
        <v>79</v>
      </c>
    </row>
    <row r="241" spans="26:38" ht="9.75" customHeight="1">
      <c r="Z241" s="60" t="e">
        <f>#REF!</f>
        <v>#REF!</v>
      </c>
      <c r="AA241" s="67" t="e">
        <f>#REF!</f>
        <v>#REF!</v>
      </c>
      <c r="AB241" s="61" t="e">
        <f>#REF!</f>
        <v>#REF!</v>
      </c>
      <c r="AC241" s="61" t="e">
        <f>#REF!</f>
        <v>#REF!</v>
      </c>
      <c r="AD241" s="61" t="e">
        <f>#REF!</f>
        <v>#REF!</v>
      </c>
      <c r="AE241" s="61" t="e">
        <f>IF(AA241="","",IF(AD241&gt;"a","",IF(AD241=AD240,AE240,COUNTA($AE$120:AE240))))</f>
        <v>#REF!</v>
      </c>
      <c r="AF241" s="68"/>
      <c r="AG241" s="83" t="str">
        <f>$Z$270</f>
        <v>SHA</v>
      </c>
      <c r="AH241" s="67">
        <f>$AA$270</f>
        <v>0</v>
      </c>
      <c r="AI241" s="61">
        <f>$AB$270</f>
        <v>72</v>
      </c>
      <c r="AJ241" s="61">
        <f>$AC$270</f>
        <v>66</v>
      </c>
      <c r="AK241" s="61">
        <f>$AD$270</f>
        <v>138</v>
      </c>
      <c r="AL241" s="61">
        <f>$AE$270</f>
        <v>80</v>
      </c>
    </row>
    <row r="242" spans="26:38" ht="9.75" customHeight="1">
      <c r="Z242" s="60" t="e">
        <f>#REF!</f>
        <v>#REF!</v>
      </c>
      <c r="AA242" s="67" t="e">
        <f>#REF!</f>
        <v>#REF!</v>
      </c>
      <c r="AB242" s="61" t="e">
        <f>#REF!</f>
        <v>#REF!</v>
      </c>
      <c r="AC242" s="61" t="e">
        <f>#REF!</f>
        <v>#REF!</v>
      </c>
      <c r="AD242" s="61" t="e">
        <f>#REF!</f>
        <v>#REF!</v>
      </c>
      <c r="AE242" s="61" t="e">
        <f>IF(AA242="","",IF(AD242&gt;"a","",IF(AD242=AD241,AE241,COUNTA($AE$120:AE241))))</f>
        <v>#REF!</v>
      </c>
      <c r="AF242" s="68"/>
      <c r="AG242" s="83" t="str">
        <f>$Z$271</f>
        <v>TE</v>
      </c>
      <c r="AH242" s="67" t="str">
        <f>$AA$271</f>
        <v>Z. Vang</v>
      </c>
      <c r="AI242" s="61">
        <f>$AB$271</f>
        <v>62</v>
      </c>
      <c r="AJ242" s="61">
        <f>$AC$271</f>
        <v>67</v>
      </c>
      <c r="AK242" s="61">
        <f>$AD$271</f>
        <v>129</v>
      </c>
      <c r="AL242" s="61">
        <f>$AE$271</f>
        <v>81</v>
      </c>
    </row>
    <row r="243" spans="26:38" ht="9.75" customHeight="1">
      <c r="Z243" s="60" t="e">
        <f>#REF!</f>
        <v>#REF!</v>
      </c>
      <c r="AA243" s="67" t="e">
        <f>#REF!</f>
        <v>#REF!</v>
      </c>
      <c r="AB243" s="61" t="e">
        <f>#REF!</f>
        <v>#REF!</v>
      </c>
      <c r="AC243" s="61" t="e">
        <f>#REF!</f>
        <v>#REF!</v>
      </c>
      <c r="AD243" s="61" t="e">
        <f>#REF!</f>
        <v>#REF!</v>
      </c>
      <c r="AE243" s="61" t="e">
        <f>IF(AA243="","",IF(AD243&gt;"a","",IF(AD243=AD242,AE242,COUNTA($AE$120:AE242))))</f>
        <v>#REF!</v>
      </c>
      <c r="AF243" s="68"/>
      <c r="AG243" s="83" t="str">
        <f>$Z$272</f>
        <v>TE</v>
      </c>
      <c r="AH243" s="67" t="str">
        <f>$AA$272</f>
        <v>D. Kerrigan</v>
      </c>
      <c r="AI243" s="61">
        <f>$AB$272</f>
        <v>49</v>
      </c>
      <c r="AJ243" s="61">
        <f>$AC$272</f>
        <v>48</v>
      </c>
      <c r="AK243" s="61">
        <f>$AD$272</f>
        <v>97</v>
      </c>
      <c r="AL243" s="61">
        <f>$AE$272</f>
        <v>82</v>
      </c>
    </row>
    <row r="244" spans="26:38" ht="9.75" customHeight="1">
      <c r="Z244" s="60" t="e">
        <f>#REF!</f>
        <v>#REF!</v>
      </c>
      <c r="AA244" s="67" t="e">
        <f>#REF!</f>
        <v>#REF!</v>
      </c>
      <c r="AB244" s="61" t="e">
        <f>#REF!</f>
        <v>#REF!</v>
      </c>
      <c r="AC244" s="61" t="e">
        <f>#REF!</f>
        <v>#REF!</v>
      </c>
      <c r="AD244" s="61" t="e">
        <f>#REF!</f>
        <v>#REF!</v>
      </c>
      <c r="AE244" s="61" t="e">
        <f>IF(AA244="","",IF(AD244&gt;"a","",IF(AD244=AD243,AE243,COUNTA($AE$120:AE243))))</f>
        <v>#REF!</v>
      </c>
      <c r="AF244" s="68"/>
      <c r="AG244" s="83" t="str">
        <f>$Z$273</f>
        <v>TE</v>
      </c>
      <c r="AH244" s="67" t="str">
        <f>$AA$273</f>
        <v>E. Cram</v>
      </c>
      <c r="AI244" s="61">
        <f>$AB$273</f>
        <v>49</v>
      </c>
      <c r="AJ244" s="61">
        <f>$AC$273</f>
        <v>56</v>
      </c>
      <c r="AK244" s="61">
        <f>$AD$273</f>
        <v>105</v>
      </c>
      <c r="AL244" s="61">
        <f>$AE$273</f>
        <v>83</v>
      </c>
    </row>
    <row r="245" spans="26:38" ht="9.75" customHeight="1">
      <c r="Z245" s="60" t="e">
        <f>#REF!</f>
        <v>#REF!</v>
      </c>
      <c r="AA245" s="67" t="e">
        <f>#REF!</f>
        <v>#REF!</v>
      </c>
      <c r="AB245" s="61" t="e">
        <f>#REF!</f>
        <v>#REF!</v>
      </c>
      <c r="AC245" s="61" t="e">
        <f>#REF!</f>
        <v>#REF!</v>
      </c>
      <c r="AD245" s="61" t="e">
        <f>#REF!</f>
        <v>#REF!</v>
      </c>
      <c r="AE245" s="61" t="e">
        <f>IF(AA245="","",IF(AD245&gt;"a","",IF(AD245=AD244,AE244,COUNTA($AE$120:AE244))))</f>
        <v>#REF!</v>
      </c>
      <c r="AF245" s="68"/>
      <c r="AG245" s="83" t="str">
        <f>$Z$274</f>
        <v>TE</v>
      </c>
      <c r="AH245" s="67" t="str">
        <f>$AA$274</f>
        <v>S. Moerchen</v>
      </c>
      <c r="AI245" s="61">
        <f>$AB$274</f>
        <v>52</v>
      </c>
      <c r="AJ245" s="61">
        <f>$AC$274</f>
        <v>53</v>
      </c>
      <c r="AK245" s="61">
        <f>$AD$274</f>
        <v>105</v>
      </c>
      <c r="AL245" s="61">
        <f>$AE$274</f>
        <v>83</v>
      </c>
    </row>
    <row r="246" spans="26:38" ht="9.75" customHeight="1">
      <c r="Z246" s="60" t="str">
        <f>$B$117</f>
        <v>MF</v>
      </c>
      <c r="AA246" s="67" t="str">
        <f>$A$34</f>
        <v>G. Dunn</v>
      </c>
      <c r="AB246" s="61">
        <f>$L$117</f>
        <v>43</v>
      </c>
      <c r="AC246" s="61">
        <f>$V$117</f>
        <v>44</v>
      </c>
      <c r="AD246" s="61">
        <f>$W$117</f>
        <v>87</v>
      </c>
      <c r="AE246" s="61" t="e">
        <f>IF(AA246="","",IF(AD246&gt;"a","",IF(AD246=AD245,AE245,COUNTA($AE$120:AE245))))</f>
        <v>#REF!</v>
      </c>
      <c r="AF246" s="68"/>
      <c r="AG246" s="83" t="str">
        <f>$Z$275</f>
        <v>TE</v>
      </c>
      <c r="AH246" s="67" t="str">
        <f>$AA$275</f>
        <v>A. Wierzbach</v>
      </c>
      <c r="AI246" s="61">
        <f>$AB$275</f>
        <v>99</v>
      </c>
      <c r="AJ246" s="61">
        <f>$AC$275</f>
        <v>99</v>
      </c>
      <c r="AK246" s="61">
        <f>$AD$275</f>
        <v>198</v>
      </c>
      <c r="AL246" s="61">
        <f>$AE$275</f>
        <v>85</v>
      </c>
    </row>
    <row r="247" spans="26:38" ht="9.75" customHeight="1">
      <c r="Z247" s="60" t="str">
        <f>$B$118</f>
        <v>MF</v>
      </c>
      <c r="AA247" s="67" t="str">
        <f>$A$35</f>
        <v>T. Moon</v>
      </c>
      <c r="AB247" s="61">
        <f>$L$118</f>
        <v>42</v>
      </c>
      <c r="AC247" s="61">
        <f>$V$118</f>
        <v>43</v>
      </c>
      <c r="AD247" s="61">
        <f>$W$118</f>
        <v>85</v>
      </c>
      <c r="AE247" s="61">
        <f>IF(AA247="","",IF(AD247&gt;"a","",IF(AD247=AD246,AE246,COUNTA($AE$120:AE246))))</f>
        <v>57</v>
      </c>
      <c r="AF247" s="68"/>
      <c r="AG247" s="83" t="e">
        <f>$Z$276</f>
        <v>#REF!</v>
      </c>
      <c r="AH247" s="67" t="str">
        <f>$AA$276</f>
        <v>H. Friedrich</v>
      </c>
      <c r="AI247" s="61" t="e">
        <f>$AB$276</f>
        <v>#REF!</v>
      </c>
      <c r="AJ247" s="61" t="e">
        <f>$AC$276</f>
        <v>#REF!</v>
      </c>
      <c r="AK247" s="61" t="e">
        <f>$AD$276</f>
        <v>#REF!</v>
      </c>
      <c r="AL247" s="61" t="e">
        <f>$AE$276</f>
        <v>#REF!</v>
      </c>
    </row>
    <row r="248" spans="26:38" ht="9.75" customHeight="1">
      <c r="Z248" s="60" t="str">
        <f>$B$119</f>
        <v>MF</v>
      </c>
      <c r="AA248" s="67" t="str">
        <f>$A$36</f>
        <v>An. Borowski</v>
      </c>
      <c r="AB248" s="61">
        <f>$L$119</f>
        <v>56</v>
      </c>
      <c r="AC248" s="61">
        <f>$V$119</f>
        <v>58</v>
      </c>
      <c r="AD248" s="61">
        <f>$W$119</f>
        <v>114</v>
      </c>
      <c r="AE248" s="61">
        <f>IF(AA248="","",IF(AD248&gt;"a","",IF(AD248=AD247,AE247,COUNTA($AE$120:AE247))))</f>
        <v>58</v>
      </c>
      <c r="AF248" s="68"/>
      <c r="AG248" s="83" t="e">
        <f>$Z$277</f>
        <v>#REF!</v>
      </c>
      <c r="AH248" s="67" t="str">
        <f>$AA$277</f>
        <v>K. Riekkoff</v>
      </c>
      <c r="AI248" s="61" t="e">
        <f>$AB$277</f>
        <v>#REF!</v>
      </c>
      <c r="AJ248" s="61" t="e">
        <f>$AC$277</f>
        <v>#REF!</v>
      </c>
      <c r="AK248" s="61" t="e">
        <f>$AD$277</f>
        <v>#REF!</v>
      </c>
      <c r="AL248" s="61" t="e">
        <f>$AE$277</f>
        <v>#REF!</v>
      </c>
    </row>
    <row r="249" spans="26:38" ht="9.75" customHeight="1">
      <c r="Z249" s="60" t="str">
        <f>$B$120</f>
        <v>MF</v>
      </c>
      <c r="AA249" s="67" t="str">
        <f>$A$37</f>
        <v>Al. Borowski</v>
      </c>
      <c r="AB249" s="61">
        <f>$L$120</f>
        <v>46</v>
      </c>
      <c r="AC249" s="61">
        <f>$V$120</f>
        <v>52</v>
      </c>
      <c r="AD249" s="61">
        <f>$W$120</f>
        <v>98</v>
      </c>
      <c r="AE249" s="61">
        <f>IF(AA249="","",IF(AD249&gt;"a","",IF(AD249=AD248,AE248,COUNTA($AE$120:AE248))))</f>
        <v>59</v>
      </c>
      <c r="AF249" s="68"/>
      <c r="AG249" s="83" t="e">
        <f>$Z$278</f>
        <v>#REF!</v>
      </c>
      <c r="AH249" s="67" t="str">
        <f>$AA$278</f>
        <v>A. Schneider</v>
      </c>
      <c r="AI249" s="61" t="e">
        <f>$AB$278</f>
        <v>#REF!</v>
      </c>
      <c r="AJ249" s="61" t="e">
        <f>$AC$278</f>
        <v>#REF!</v>
      </c>
      <c r="AK249" s="61" t="e">
        <f>$AD$278</f>
        <v>#REF!</v>
      </c>
      <c r="AL249" s="61" t="e">
        <f>$AE$278</f>
        <v>#REF!</v>
      </c>
    </row>
    <row r="250" spans="26:38" ht="9.75" customHeight="1">
      <c r="Z250" s="60" t="str">
        <f>$B$121</f>
        <v>MF</v>
      </c>
      <c r="AA250" s="67" t="str">
        <f>$A$38</f>
        <v>E. Nordling</v>
      </c>
      <c r="AB250" s="61">
        <f>$L$121</f>
        <v>46</v>
      </c>
      <c r="AC250" s="61">
        <f>$V$121</f>
        <v>50</v>
      </c>
      <c r="AD250" s="61">
        <f>$W$121</f>
        <v>96</v>
      </c>
      <c r="AE250" s="61">
        <f>IF(AA250="","",IF(AD250&gt;"a","",IF(AD250=AD249,AE249,COUNTA($AE$120:AE249))))</f>
        <v>60</v>
      </c>
      <c r="AF250" s="68"/>
      <c r="AG250" s="83" t="e">
        <f>$Z$279</f>
        <v>#REF!</v>
      </c>
      <c r="AH250" s="67" t="str">
        <f>$AA$279</f>
        <v>K. James</v>
      </c>
      <c r="AI250" s="61" t="e">
        <f>$AB$279</f>
        <v>#REF!</v>
      </c>
      <c r="AJ250" s="61" t="e">
        <f>$AC$279</f>
        <v>#REF!</v>
      </c>
      <c r="AK250" s="61" t="e">
        <f>$AD$279</f>
        <v>#REF!</v>
      </c>
      <c r="AL250" s="61" t="e">
        <f>$AE$279</f>
        <v>#REF!</v>
      </c>
    </row>
    <row r="251" spans="26:38" ht="9.75" customHeight="1">
      <c r="Z251" s="60" t="str">
        <f>$B$133</f>
        <v>RC</v>
      </c>
      <c r="AA251" s="67" t="str">
        <f>$A$133</f>
        <v>L. Shawhan</v>
      </c>
      <c r="AB251" s="61">
        <f>$L$133</f>
        <v>46</v>
      </c>
      <c r="AC251" s="61">
        <f>$V$133</f>
        <v>35</v>
      </c>
      <c r="AD251" s="61">
        <f>$W$133</f>
        <v>81</v>
      </c>
      <c r="AE251" s="61">
        <f>IF(AA251="","",IF(AD251&gt;"a","",IF(AD251=AD250,AE250,COUNTA($AE$120:AE250))))</f>
        <v>61</v>
      </c>
      <c r="AF251" s="68"/>
      <c r="AG251" s="83" t="e">
        <f>$Z$280</f>
        <v>#REF!</v>
      </c>
      <c r="AH251" s="67" t="str">
        <f>$AA$280</f>
        <v>T. Rudie</v>
      </c>
      <c r="AI251" s="61" t="e">
        <f>$AB$280</f>
        <v>#REF!</v>
      </c>
      <c r="AJ251" s="61" t="e">
        <f>$AC$280</f>
        <v>#REF!</v>
      </c>
      <c r="AK251" s="61" t="e">
        <f>$AD$280</f>
        <v>#REF!</v>
      </c>
      <c r="AL251" s="61" t="e">
        <f>$AE$280</f>
        <v>#REF!</v>
      </c>
    </row>
    <row r="252" spans="26:38" ht="9.75" customHeight="1">
      <c r="Z252" s="60" t="str">
        <f>$B$134</f>
        <v>RC</v>
      </c>
      <c r="AA252" s="67" t="str">
        <f>$A$134</f>
        <v>K. Milestone</v>
      </c>
      <c r="AB252" s="61">
        <f>$L$134</f>
        <v>47</v>
      </c>
      <c r="AC252" s="61">
        <f>$V$134</f>
        <v>48</v>
      </c>
      <c r="AD252" s="61">
        <f>$W$134</f>
        <v>95</v>
      </c>
      <c r="AE252" s="61">
        <f>IF(AA252="","",IF(AD252&gt;"a","",IF(AD252=AD251,AE251,COUNTA($AE$120:AE251))))</f>
        <v>62</v>
      </c>
      <c r="AF252" s="68"/>
      <c r="AG252" s="83" t="e">
        <f>$Z$281</f>
        <v>#REF!</v>
      </c>
      <c r="AH252" s="67" t="e">
        <f>$AA$281</f>
        <v>#REF!</v>
      </c>
      <c r="AI252" s="61" t="e">
        <f>$AB$281</f>
        <v>#REF!</v>
      </c>
      <c r="AJ252" s="61" t="e">
        <f>$AC$281</f>
        <v>#REF!</v>
      </c>
      <c r="AK252" s="61" t="e">
        <f>$AD$281</f>
        <v>#REF!</v>
      </c>
      <c r="AL252" s="61" t="e">
        <f>$AE$281</f>
        <v>#REF!</v>
      </c>
    </row>
    <row r="253" spans="26:38" ht="9.75" customHeight="1">
      <c r="Z253" s="60" t="str">
        <f>$B$135</f>
        <v>RC</v>
      </c>
      <c r="AA253" s="67" t="str">
        <f>$A$135</f>
        <v>R. Birdsall</v>
      </c>
      <c r="AB253" s="61">
        <f>$L$135</f>
        <v>45</v>
      </c>
      <c r="AC253" s="61">
        <f>$V$135</f>
        <v>40</v>
      </c>
      <c r="AD253" s="61">
        <f>$W$135</f>
        <v>85</v>
      </c>
      <c r="AE253" s="61">
        <f>IF(AA253="","",IF(AD253&gt;"a","",IF(AD253=AD252,AE252,COUNTA($AE$120:AE252))))</f>
        <v>63</v>
      </c>
      <c r="AF253" s="68"/>
      <c r="AG253" s="83" t="e">
        <f>$Z$282</f>
        <v>#REF!</v>
      </c>
      <c r="AH253" s="67" t="e">
        <f>$AA$282</f>
        <v>#REF!</v>
      </c>
      <c r="AI253" s="61" t="e">
        <f>$AB$282</f>
        <v>#REF!</v>
      </c>
      <c r="AJ253" s="61" t="e">
        <f>$AC$282</f>
        <v>#REF!</v>
      </c>
      <c r="AK253" s="61" t="e">
        <f>$AD$282</f>
        <v>#REF!</v>
      </c>
      <c r="AL253" s="61" t="e">
        <f>$AE$282</f>
        <v>#REF!</v>
      </c>
    </row>
    <row r="254" spans="26:38" ht="9.75" customHeight="1">
      <c r="Z254" s="60" t="str">
        <f>$B$136</f>
        <v>RC</v>
      </c>
      <c r="AA254" s="67" t="str">
        <f>$A$136</f>
        <v>R. Brunner</v>
      </c>
      <c r="AB254" s="61">
        <f>$L$136</f>
        <v>54</v>
      </c>
      <c r="AC254" s="61">
        <f>$V$136</f>
        <v>49</v>
      </c>
      <c r="AD254" s="61">
        <f>$W$136</f>
        <v>103</v>
      </c>
      <c r="AE254" s="61">
        <f>IF(AA254="","",IF(AD254&gt;"a","",IF(AD254=AD253,AE253,COUNTA($AE$120:AE253))))</f>
        <v>64</v>
      </c>
      <c r="AF254" s="68"/>
      <c r="AG254" s="83" t="e">
        <f>$Z$283</f>
        <v>#REF!</v>
      </c>
      <c r="AH254" s="67" t="e">
        <f>$AA$283</f>
        <v>#REF!</v>
      </c>
      <c r="AI254" s="61" t="e">
        <f>$AB$283</f>
        <v>#REF!</v>
      </c>
      <c r="AJ254" s="61" t="e">
        <f>$AC$283</f>
        <v>#REF!</v>
      </c>
      <c r="AK254" s="61" t="e">
        <f>$AD$283</f>
        <v>#REF!</v>
      </c>
      <c r="AL254" s="61" t="e">
        <f>$AE$283</f>
        <v>#REF!</v>
      </c>
    </row>
    <row r="255" spans="26:38" ht="9.75" customHeight="1">
      <c r="Z255" s="60" t="str">
        <f>$B$137</f>
        <v>RC</v>
      </c>
      <c r="AA255" s="67" t="str">
        <f>$A$137</f>
        <v>B. Glennon</v>
      </c>
      <c r="AB255" s="61">
        <f>$L$137</f>
        <v>60</v>
      </c>
      <c r="AC255" s="61">
        <f>$V$137</f>
        <v>59</v>
      </c>
      <c r="AD255" s="61">
        <f>$W$137</f>
        <v>119</v>
      </c>
      <c r="AE255" s="61">
        <f>IF(AA255="","",IF(AD255&gt;"a","",IF(AD255=AD254,AE254,COUNTA($AE$120:AE254))))</f>
        <v>65</v>
      </c>
      <c r="AF255" s="68"/>
      <c r="AG255" s="83" t="e">
        <f>$Z$284</f>
        <v>#REF!</v>
      </c>
      <c r="AH255" s="67" t="e">
        <f>$AA$284</f>
        <v>#REF!</v>
      </c>
      <c r="AI255" s="61" t="e">
        <f>$AB$284</f>
        <v>#REF!</v>
      </c>
      <c r="AJ255" s="61" t="e">
        <f>$AC$284</f>
        <v>#REF!</v>
      </c>
      <c r="AK255" s="61" t="e">
        <f>$AD$284</f>
        <v>#REF!</v>
      </c>
      <c r="AL255" s="61" t="e">
        <f>$AE$284</f>
        <v>#REF!</v>
      </c>
    </row>
    <row r="256" spans="26:38" ht="9.75" customHeight="1">
      <c r="Z256" s="60" t="str">
        <f>$B$141</f>
        <v>RH</v>
      </c>
      <c r="AA256" s="67" t="str">
        <f>$A$26</f>
        <v>T. Verhyen</v>
      </c>
      <c r="AB256" s="61">
        <f>$L$141</f>
        <v>55</v>
      </c>
      <c r="AC256" s="61">
        <f>$V$141</f>
        <v>47</v>
      </c>
      <c r="AD256" s="61">
        <f>$W$141</f>
        <v>102</v>
      </c>
      <c r="AE256" s="61">
        <f>IF(AA256="","",IF(AD256&gt;"a","",IF(AD256=AD255,AE255,COUNTA($AE$120:AE255))))</f>
        <v>66</v>
      </c>
      <c r="AF256" s="68"/>
      <c r="AG256" s="83" t="e">
        <f>$Z$285</f>
        <v>#REF!</v>
      </c>
      <c r="AH256" s="67" t="e">
        <f>$AA$285</f>
        <v>#REF!</v>
      </c>
      <c r="AI256" s="61" t="e">
        <f>$AB$285</f>
        <v>#REF!</v>
      </c>
      <c r="AJ256" s="61" t="e">
        <f>$AC$285</f>
        <v>#REF!</v>
      </c>
      <c r="AK256" s="61" t="e">
        <f>$AD$285</f>
        <v>#REF!</v>
      </c>
      <c r="AL256" s="61" t="e">
        <f>$AE$285</f>
        <v>#REF!</v>
      </c>
    </row>
    <row r="257" spans="26:38" ht="9.75" customHeight="1">
      <c r="Z257" s="60" t="str">
        <f>$B$142</f>
        <v>RH</v>
      </c>
      <c r="AA257" s="67" t="str">
        <f>$A$27</f>
        <v>E. Pritzl</v>
      </c>
      <c r="AB257" s="61">
        <f>$L$142</f>
        <v>53</v>
      </c>
      <c r="AC257" s="61">
        <f>$V$142</f>
        <v>48</v>
      </c>
      <c r="AD257" s="61">
        <f>$W$142</f>
        <v>101</v>
      </c>
      <c r="AE257" s="61">
        <f>IF(AA257="","",IF(AD257&gt;"a","",IF(AD257=AD256,AE256,COUNTA($AE$120:AE256))))</f>
        <v>67</v>
      </c>
      <c r="AF257" s="68"/>
      <c r="AG257" s="83" t="str">
        <f>$Z$286</f>
        <v> </v>
      </c>
      <c r="AH257" s="60">
        <f>$AA$286</f>
      </c>
      <c r="AI257" s="61">
        <f>$AB$286</f>
      </c>
      <c r="AJ257" s="61">
        <f>$AC$286</f>
      </c>
      <c r="AK257" s="61" t="str">
        <f>$AD$286</f>
        <v>zz</v>
      </c>
      <c r="AL257" s="61">
        <f>$AE$286</f>
      </c>
    </row>
    <row r="258" spans="26:38" ht="9.75" customHeight="1">
      <c r="Z258" s="60" t="str">
        <f>$B$143</f>
        <v>RH</v>
      </c>
      <c r="AA258" s="67" t="str">
        <f>$A$28</f>
        <v>M. Rigstad</v>
      </c>
      <c r="AB258" s="61">
        <f>$L$143</f>
        <v>58</v>
      </c>
      <c r="AC258" s="61">
        <f>$V$143</f>
        <v>56</v>
      </c>
      <c r="AD258" s="61">
        <f>$W$143</f>
        <v>114</v>
      </c>
      <c r="AE258" s="61">
        <f>IF(AA258="","",IF(AD258&gt;"a","",IF(AD258=AD257,AE257,COUNTA($AE$120:AE257))))</f>
        <v>68</v>
      </c>
      <c r="AF258" s="68"/>
      <c r="AG258" s="83">
        <f>$Z$287</f>
      </c>
      <c r="AH258" s="60">
        <f>$AA$287</f>
      </c>
      <c r="AI258" s="61">
        <f>$AB$287</f>
      </c>
      <c r="AJ258" s="61">
        <f>$AC$287</f>
      </c>
      <c r="AK258" s="61" t="str">
        <f>$AD$287</f>
        <v>zz</v>
      </c>
      <c r="AL258" s="61">
        <f>$AE$287</f>
      </c>
    </row>
    <row r="259" spans="26:38" ht="9.75" customHeight="1">
      <c r="Z259" s="60" t="str">
        <f>$B$144</f>
        <v>RH</v>
      </c>
      <c r="AA259" s="67" t="str">
        <f>$A$29</f>
        <v>C. Siamof</v>
      </c>
      <c r="AB259" s="61">
        <f>$L$144</f>
        <v>64</v>
      </c>
      <c r="AC259" s="61">
        <f>$V$144</f>
        <v>70</v>
      </c>
      <c r="AD259" s="61">
        <f>$W$144</f>
        <v>134</v>
      </c>
      <c r="AE259" s="61">
        <f>IF(AA259="","",IF(AD259&gt;"a","",IF(AD259=AD258,AE258,COUNTA($AE$120:AE258))))</f>
        <v>69</v>
      </c>
      <c r="AF259" s="68"/>
      <c r="AG259" s="83">
        <f>$Z$288</f>
      </c>
      <c r="AH259" s="60">
        <f>$AA$288</f>
      </c>
      <c r="AI259" s="61">
        <f>$AB$288</f>
      </c>
      <c r="AJ259" s="61">
        <f>$AC$288</f>
      </c>
      <c r="AK259" s="61" t="str">
        <f>$AD$288</f>
        <v>zz</v>
      </c>
      <c r="AL259" s="61">
        <f>$AE$288</f>
      </c>
    </row>
    <row r="260" spans="26:38" ht="9.75" customHeight="1">
      <c r="Z260" s="60" t="str">
        <f>$B$145</f>
        <v>RH</v>
      </c>
      <c r="AA260" s="67">
        <f>$A$30</f>
        <v>0</v>
      </c>
      <c r="AB260" s="61">
        <f>$L$145</f>
        <v>62</v>
      </c>
      <c r="AC260" s="61">
        <f>$V$145</f>
        <v>65</v>
      </c>
      <c r="AD260" s="61">
        <f>$W$145</f>
        <v>127</v>
      </c>
      <c r="AE260" s="61">
        <f>IF(AA260="","",IF(AD260&gt;"a","",IF(AD260=AD259,AE259,COUNTA($AE$120:AE259))))</f>
        <v>70</v>
      </c>
      <c r="AF260" s="68"/>
      <c r="AG260" s="83">
        <f>$Z$289</f>
      </c>
      <c r="AH260" s="60">
        <f>$AA$289</f>
      </c>
      <c r="AI260" s="61">
        <f>$AB$289</f>
      </c>
      <c r="AJ260" s="61">
        <f>$AC$289</f>
      </c>
      <c r="AK260" s="61" t="str">
        <f>$AD$289</f>
        <v>zz</v>
      </c>
      <c r="AL260" s="61">
        <f>$AE$289</f>
      </c>
    </row>
    <row r="261" spans="26:38" ht="9.75" customHeight="1">
      <c r="Z261" s="60" t="str">
        <f>$B$150</f>
        <v>RP</v>
      </c>
      <c r="AA261" s="67" t="str">
        <f>$A$51</f>
        <v>S. Schreck</v>
      </c>
      <c r="AB261" s="61">
        <f>$L$150</f>
        <v>57</v>
      </c>
      <c r="AC261" s="61">
        <f>$V$150</f>
        <v>48</v>
      </c>
      <c r="AD261" s="61">
        <f>$W$150</f>
        <v>105</v>
      </c>
      <c r="AE261" s="61">
        <f>IF(AA261="","",IF(AD261&gt;"a","",IF(AD261=AD260,AE260,COUNTA($AE$120:AE260))))</f>
        <v>71</v>
      </c>
      <c r="AF261" s="68"/>
      <c r="AG261" s="83">
        <f>$Z$290</f>
      </c>
      <c r="AH261" s="60">
        <f>$AA$290</f>
      </c>
      <c r="AI261" s="61">
        <f>$AB$290</f>
      </c>
      <c r="AJ261" s="61">
        <f>$AC$290</f>
      </c>
      <c r="AK261" s="61" t="str">
        <f>$AD$290</f>
        <v>zz</v>
      </c>
      <c r="AL261" s="61">
        <f>$AE$290</f>
      </c>
    </row>
    <row r="262" spans="26:38" ht="9.75" customHeight="1">
      <c r="Z262" s="60" t="str">
        <f>$B$151</f>
        <v>RP</v>
      </c>
      <c r="AA262" s="67" t="str">
        <f>$A$52</f>
        <v>E. Besler</v>
      </c>
      <c r="AB262" s="61">
        <f>$L$151</f>
        <v>58</v>
      </c>
      <c r="AC262" s="61">
        <f>$V$151</f>
        <v>55</v>
      </c>
      <c r="AD262" s="61">
        <f>$W$151</f>
        <v>113</v>
      </c>
      <c r="AE262" s="61">
        <f>IF(AA262="","",IF(AD262&gt;"a","",IF(AD262=AD261,AE261,COUNTA($AE$120:AE261))))</f>
        <v>72</v>
      </c>
      <c r="AF262" s="68"/>
      <c r="AG262" s="83"/>
      <c r="AH262" s="60"/>
      <c r="AI262" s="61"/>
      <c r="AJ262" s="61"/>
      <c r="AK262" s="61"/>
      <c r="AL262" s="61"/>
    </row>
    <row r="263" spans="26:38" ht="9.75" customHeight="1">
      <c r="Z263" s="84" t="str">
        <f>$B$152</f>
        <v>RP</v>
      </c>
      <c r="AA263" s="85" t="str">
        <f>$A$53</f>
        <v>M. Keyes</v>
      </c>
      <c r="AB263" s="86">
        <f>$L$152</f>
        <v>63</v>
      </c>
      <c r="AC263" s="86">
        <f>$V$152</f>
        <v>62</v>
      </c>
      <c r="AD263" s="86">
        <f>$W$152</f>
        <v>125</v>
      </c>
      <c r="AE263" s="86">
        <f>IF(AA263="","",IF(AD263&gt;"a","",IF(AD263=AD262,AE262,COUNTA($AE$120:AE262))))</f>
        <v>73</v>
      </c>
      <c r="AF263" s="61"/>
      <c r="AG263" s="83"/>
      <c r="AH263" s="60"/>
      <c r="AI263" s="61"/>
      <c r="AJ263" s="61"/>
      <c r="AK263" s="61"/>
      <c r="AL263" s="61"/>
    </row>
    <row r="264" spans="26:38" ht="9.75" customHeight="1">
      <c r="Z264" s="60" t="str">
        <f>$B$153</f>
        <v>RP</v>
      </c>
      <c r="AA264" s="67" t="str">
        <f>$A$54</f>
        <v>S. Organ</v>
      </c>
      <c r="AB264" s="61">
        <f>$L$153</f>
        <v>59</v>
      </c>
      <c r="AC264" s="61">
        <f>$V$153</f>
        <v>66</v>
      </c>
      <c r="AD264" s="61">
        <f>$W$153</f>
        <v>125</v>
      </c>
      <c r="AE264" s="61">
        <f>IF(AA264="","",IF(AD264&gt;"a","",IF(AD264=AD263,AE263,COUNTA($AE$120:AE263))))</f>
        <v>73</v>
      </c>
      <c r="AF264" s="61"/>
      <c r="AG264" s="61"/>
      <c r="AH264" s="60"/>
      <c r="AI264" s="60"/>
      <c r="AJ264" s="60"/>
      <c r="AK264" s="61"/>
      <c r="AL264" s="61"/>
    </row>
    <row r="265" spans="26:38" ht="9.75" customHeight="1">
      <c r="Z265" s="60" t="str">
        <f>$B$154</f>
        <v>RP</v>
      </c>
      <c r="AA265" s="67" t="str">
        <f>$A$55</f>
        <v>E. Gral</v>
      </c>
      <c r="AB265" s="61">
        <f>$L$154</f>
        <v>99</v>
      </c>
      <c r="AC265" s="61" t="str">
        <f>$V$154</f>
        <v>wd</v>
      </c>
      <c r="AD265" s="61" t="str">
        <f>$W$154</f>
        <v>wd</v>
      </c>
      <c r="AE265" s="61">
        <f>IF(AA265="","",IF(AD265&gt;"a","",IF(AD265=AD264,AE264,COUNTA($AE$120:AE264))))</f>
      </c>
      <c r="AF265" s="61"/>
      <c r="AG265" s="61"/>
      <c r="AH265" s="60"/>
      <c r="AI265" s="60"/>
      <c r="AJ265" s="60"/>
      <c r="AK265" s="61"/>
      <c r="AL265" s="61"/>
    </row>
    <row r="266" spans="26:38" ht="9.75" customHeight="1">
      <c r="Z266" s="60" t="str">
        <f>$B$166</f>
        <v>SHA</v>
      </c>
      <c r="AA266" s="67" t="str">
        <f>$A$99</f>
        <v>L. Wilde</v>
      </c>
      <c r="AB266" s="61">
        <f>$L$166</f>
        <v>52</v>
      </c>
      <c r="AC266" s="61">
        <f>$V$166</f>
        <v>61</v>
      </c>
      <c r="AD266" s="61">
        <f>$W$166</f>
        <v>113</v>
      </c>
      <c r="AE266" s="61">
        <f>IF(AA266="","",IF(AD266&gt;"a","",IF(AD266=AD265,AE265,COUNTA($AE$120:AE265))))</f>
        <v>76</v>
      </c>
      <c r="AF266" s="61"/>
      <c r="AG266" s="61"/>
      <c r="AH266" s="60"/>
      <c r="AI266" s="60"/>
      <c r="AJ266" s="60"/>
      <c r="AK266" s="61"/>
      <c r="AL266" s="61"/>
    </row>
    <row r="267" spans="26:38" ht="9.75" customHeight="1">
      <c r="Z267" s="60" t="str">
        <f>$B$167</f>
        <v>SHA</v>
      </c>
      <c r="AA267" s="67" t="str">
        <f>$A$100</f>
        <v>E. Eutsey</v>
      </c>
      <c r="AB267" s="61">
        <f>$L$167</f>
        <v>53</v>
      </c>
      <c r="AC267" s="61">
        <f>$V$167</f>
        <v>56</v>
      </c>
      <c r="AD267" s="61">
        <f>$W$167</f>
        <v>109</v>
      </c>
      <c r="AE267" s="61">
        <f>IF(AA267="","",IF(AD267&gt;"a","",IF(AD267=AD266,AE266,COUNTA($AE$120:AE266))))</f>
        <v>77</v>
      </c>
      <c r="AF267" s="61"/>
      <c r="AG267" s="61"/>
      <c r="AH267" s="60"/>
      <c r="AI267" s="60"/>
      <c r="AJ267" s="60"/>
      <c r="AK267" s="61"/>
      <c r="AL267" s="61"/>
    </row>
    <row r="268" spans="26:38" ht="9.75" customHeight="1">
      <c r="Z268" s="60" t="str">
        <f>$B$168</f>
        <v>SHA</v>
      </c>
      <c r="AA268" s="67" t="str">
        <f>$A$101</f>
        <v>D. Duarte</v>
      </c>
      <c r="AB268" s="61">
        <f>$L$168</f>
        <v>50</v>
      </c>
      <c r="AC268" s="61">
        <f>$V$168</f>
        <v>49</v>
      </c>
      <c r="AD268" s="61">
        <f>$W$168</f>
        <v>99</v>
      </c>
      <c r="AE268" s="61">
        <f>IF(AA268="","",IF(AD268&gt;"a","",IF(AD268=AD267,AE267,COUNTA($AE$120:AE267))))</f>
        <v>78</v>
      </c>
      <c r="AF268" s="61"/>
      <c r="AG268" s="61"/>
      <c r="AH268" s="60"/>
      <c r="AI268" s="60"/>
      <c r="AJ268" s="60"/>
      <c r="AK268" s="61"/>
      <c r="AL268" s="61"/>
    </row>
    <row r="269" spans="26:38" ht="9.75" customHeight="1">
      <c r="Z269" s="60" t="str">
        <f>$B$169</f>
        <v>SHA</v>
      </c>
      <c r="AA269" s="67" t="str">
        <f>$A$102</f>
        <v>H. May</v>
      </c>
      <c r="AB269" s="61">
        <f>$L$169</f>
        <v>58</v>
      </c>
      <c r="AC269" s="61">
        <f>$V$169</f>
        <v>56</v>
      </c>
      <c r="AD269" s="61">
        <f>$W$169</f>
        <v>114</v>
      </c>
      <c r="AE269" s="61">
        <f>IF(AA269="","",IF(AD269&gt;"a","",IF(AD269=AD268,AE268,COUNTA($AE$120:AE268))))</f>
        <v>79</v>
      </c>
      <c r="AF269" s="61"/>
      <c r="AG269" s="61"/>
      <c r="AH269" s="60"/>
      <c r="AI269" s="60"/>
      <c r="AJ269" s="60"/>
      <c r="AK269" s="61"/>
      <c r="AL269" s="61"/>
    </row>
    <row r="270" spans="26:38" ht="9.75" customHeight="1">
      <c r="Z270" s="60" t="str">
        <f>$B$170</f>
        <v>SHA</v>
      </c>
      <c r="AA270" s="67">
        <f>$A$103</f>
        <v>0</v>
      </c>
      <c r="AB270" s="61">
        <f>$L$170</f>
        <v>72</v>
      </c>
      <c r="AC270" s="61">
        <f>$V$170</f>
        <v>66</v>
      </c>
      <c r="AD270" s="61">
        <f>$W$170</f>
        <v>138</v>
      </c>
      <c r="AE270" s="61">
        <f>IF(AA270="","",IF(AD270&gt;"a","",IF(AD270=AD269,AE269,COUNTA($AE$120:AE269))))</f>
        <v>80</v>
      </c>
      <c r="AF270" s="61"/>
      <c r="AG270" s="61"/>
      <c r="AH270" s="60"/>
      <c r="AI270" s="60"/>
      <c r="AJ270" s="60"/>
      <c r="AK270" s="61"/>
      <c r="AL270" s="61"/>
    </row>
    <row r="271" spans="26:38" ht="9.75" customHeight="1">
      <c r="Z271" s="60" t="str">
        <f>$B$182</f>
        <v>TE</v>
      </c>
      <c r="AA271" s="67" t="str">
        <f>$A$174</f>
        <v>Z. Vang</v>
      </c>
      <c r="AB271" s="61">
        <f>$L$182</f>
        <v>62</v>
      </c>
      <c r="AC271" s="61">
        <f>$V$182</f>
        <v>67</v>
      </c>
      <c r="AD271" s="61">
        <f>$W$182</f>
        <v>129</v>
      </c>
      <c r="AE271" s="61">
        <f>IF(AA271="","",IF(AD271&gt;"a","",IF(AD271=AD270,AE270,COUNTA($AE$120:AE270))))</f>
        <v>81</v>
      </c>
      <c r="AF271" s="61"/>
      <c r="AG271" s="61"/>
      <c r="AH271" s="60"/>
      <c r="AI271" s="60"/>
      <c r="AJ271" s="60"/>
      <c r="AK271" s="61"/>
      <c r="AL271" s="61"/>
    </row>
    <row r="272" spans="26:38" ht="9.75" customHeight="1">
      <c r="Z272" s="60" t="str">
        <f>$B$183</f>
        <v>TE</v>
      </c>
      <c r="AA272" s="67" t="str">
        <f>$A$175</f>
        <v>D. Kerrigan</v>
      </c>
      <c r="AB272" s="61">
        <f>$L$183</f>
        <v>49</v>
      </c>
      <c r="AC272" s="61">
        <f>$V$183</f>
        <v>48</v>
      </c>
      <c r="AD272" s="61">
        <f>$W$183</f>
        <v>97</v>
      </c>
      <c r="AE272" s="61">
        <f>IF(AA272="","",IF(AD272&gt;"a","",IF(AD272=AD271,AE271,COUNTA($AE$120:AE271))))</f>
        <v>82</v>
      </c>
      <c r="AF272" s="61"/>
      <c r="AG272" s="61"/>
      <c r="AH272" s="60"/>
      <c r="AI272" s="60"/>
      <c r="AJ272" s="60"/>
      <c r="AK272" s="61"/>
      <c r="AL272" s="61"/>
    </row>
    <row r="273" spans="26:38" ht="9.75" customHeight="1">
      <c r="Z273" s="60" t="str">
        <f>$B$184</f>
        <v>TE</v>
      </c>
      <c r="AA273" s="67" t="str">
        <f>$A$176</f>
        <v>E. Cram</v>
      </c>
      <c r="AB273" s="61">
        <f>$L$184</f>
        <v>49</v>
      </c>
      <c r="AC273" s="61">
        <f>$V$184</f>
        <v>56</v>
      </c>
      <c r="AD273" s="61">
        <f>$W$184</f>
        <v>105</v>
      </c>
      <c r="AE273" s="61">
        <f>IF(AA273="","",IF(AD273&gt;"a","",IF(AD273=AD272,AE272,COUNTA($AE$120:AE272))))</f>
        <v>83</v>
      </c>
      <c r="AF273" s="61"/>
      <c r="AG273" s="61"/>
      <c r="AH273" s="60"/>
      <c r="AI273" s="60"/>
      <c r="AJ273" s="60"/>
      <c r="AK273" s="61"/>
      <c r="AL273" s="61"/>
    </row>
    <row r="274" spans="26:38" ht="9.75" customHeight="1">
      <c r="Z274" s="60" t="str">
        <f>$B$185</f>
        <v>TE</v>
      </c>
      <c r="AA274" s="67" t="str">
        <f>$A$177</f>
        <v>S. Moerchen</v>
      </c>
      <c r="AB274" s="61">
        <f>$L$185</f>
        <v>52</v>
      </c>
      <c r="AC274" s="61">
        <f>$V$185</f>
        <v>53</v>
      </c>
      <c r="AD274" s="61">
        <f>$W$185</f>
        <v>105</v>
      </c>
      <c r="AE274" s="61">
        <f>IF(AA274="","",IF(AD274&gt;"a","",IF(AD274=AD273,AE273,COUNTA($AE$120:AE273))))</f>
        <v>83</v>
      </c>
      <c r="AF274" s="61"/>
      <c r="AG274" s="61"/>
      <c r="AH274" s="60"/>
      <c r="AI274" s="60"/>
      <c r="AJ274" s="60"/>
      <c r="AK274" s="61"/>
      <c r="AL274" s="61"/>
    </row>
    <row r="275" spans="26:38" ht="9.75" customHeight="1">
      <c r="Z275" s="60" t="str">
        <f>$B$186</f>
        <v>TE</v>
      </c>
      <c r="AA275" s="67" t="str">
        <f>$A$178</f>
        <v>A. Wierzbach</v>
      </c>
      <c r="AB275" s="61">
        <f>$L$186</f>
        <v>99</v>
      </c>
      <c r="AC275" s="61">
        <f>$V$186</f>
        <v>99</v>
      </c>
      <c r="AD275" s="61">
        <f>$W$186</f>
        <v>198</v>
      </c>
      <c r="AE275" s="61">
        <f>IF(AA275="","",IF(AD275&gt;"a","",IF(AD275=AD274,AE274,COUNTA($AE$120:AE274))))</f>
        <v>85</v>
      </c>
      <c r="AF275" s="61"/>
      <c r="AG275" s="61"/>
      <c r="AH275" s="60"/>
      <c r="AI275" s="60"/>
      <c r="AJ275" s="60"/>
      <c r="AK275" s="61"/>
      <c r="AL275" s="61"/>
    </row>
    <row r="276" spans="26:38" ht="9.75" customHeight="1">
      <c r="Z276" s="60" t="e">
        <f>#REF!</f>
        <v>#REF!</v>
      </c>
      <c r="AA276" s="67" t="str">
        <f>$A$141</f>
        <v>H. Friedrich</v>
      </c>
      <c r="AB276" s="61" t="e">
        <f>#REF!</f>
        <v>#REF!</v>
      </c>
      <c r="AC276" s="61" t="e">
        <f>#REF!</f>
        <v>#REF!</v>
      </c>
      <c r="AD276" s="61" t="e">
        <f>#REF!</f>
        <v>#REF!</v>
      </c>
      <c r="AE276" s="61" t="e">
        <f>IF(AA276="","",IF(AD276&gt;"a","",IF(AD276=AD275,AE275,COUNTA($AE$120:AE275))))</f>
        <v>#REF!</v>
      </c>
      <c r="AF276" s="61"/>
      <c r="AG276" s="61"/>
      <c r="AH276" s="60"/>
      <c r="AI276" s="60"/>
      <c r="AJ276" s="60"/>
      <c r="AK276" s="61"/>
      <c r="AL276" s="61"/>
    </row>
    <row r="277" spans="26:38" ht="9.75" customHeight="1">
      <c r="Z277" s="60" t="e">
        <f>#REF!</f>
        <v>#REF!</v>
      </c>
      <c r="AA277" s="67" t="str">
        <f>$A$142</f>
        <v>K. Riekkoff</v>
      </c>
      <c r="AB277" s="61" t="e">
        <f>#REF!</f>
        <v>#REF!</v>
      </c>
      <c r="AC277" s="61" t="e">
        <f>#REF!</f>
        <v>#REF!</v>
      </c>
      <c r="AD277" s="61" t="e">
        <f>#REF!</f>
        <v>#REF!</v>
      </c>
      <c r="AE277" s="61" t="e">
        <f>IF(AA277="","",IF(AD277&gt;"a","",IF(AD277=AD276,AE276,COUNTA($AE$120:AE276))))</f>
        <v>#REF!</v>
      </c>
      <c r="AF277" s="61"/>
      <c r="AG277" s="61"/>
      <c r="AH277" s="60"/>
      <c r="AI277" s="60"/>
      <c r="AJ277" s="60"/>
      <c r="AK277" s="61"/>
      <c r="AL277" s="61"/>
    </row>
    <row r="278" spans="26:38" ht="9.75" customHeight="1">
      <c r="Z278" s="60" t="e">
        <f>#REF!</f>
        <v>#REF!</v>
      </c>
      <c r="AA278" s="67" t="str">
        <f>$A$143</f>
        <v>A. Schneider</v>
      </c>
      <c r="AB278" s="61" t="e">
        <f>#REF!</f>
        <v>#REF!</v>
      </c>
      <c r="AC278" s="61" t="e">
        <f>#REF!</f>
        <v>#REF!</v>
      </c>
      <c r="AD278" s="61" t="e">
        <f>#REF!</f>
        <v>#REF!</v>
      </c>
      <c r="AE278" s="61" t="e">
        <f>IF(AA278="","",IF(AD278&gt;"a","",IF(AD278=AD277,AE277,COUNTA($AE$120:AE277))))</f>
        <v>#REF!</v>
      </c>
      <c r="AF278" s="61"/>
      <c r="AG278" s="61"/>
      <c r="AH278" s="60"/>
      <c r="AI278" s="60"/>
      <c r="AJ278" s="60"/>
      <c r="AK278" s="61"/>
      <c r="AL278" s="61"/>
    </row>
    <row r="279" spans="26:38" ht="9.75" customHeight="1">
      <c r="Z279" s="60" t="e">
        <f>#REF!</f>
        <v>#REF!</v>
      </c>
      <c r="AA279" s="67" t="str">
        <f>$A$144</f>
        <v>K. James</v>
      </c>
      <c r="AB279" s="61" t="e">
        <f>#REF!</f>
        <v>#REF!</v>
      </c>
      <c r="AC279" s="61" t="e">
        <f>#REF!</f>
        <v>#REF!</v>
      </c>
      <c r="AD279" s="61" t="e">
        <f>#REF!</f>
        <v>#REF!</v>
      </c>
      <c r="AE279" s="61" t="e">
        <f>IF(AA279="","",IF(AD279&gt;"a","",IF(AD279=AD278,AE278,COUNTA($AE$120:AE278))))</f>
        <v>#REF!</v>
      </c>
      <c r="AF279" s="61"/>
      <c r="AG279" s="61"/>
      <c r="AH279" s="60"/>
      <c r="AI279" s="60"/>
      <c r="AJ279" s="60"/>
      <c r="AK279" s="61"/>
      <c r="AL279" s="61"/>
    </row>
    <row r="280" spans="26:38" ht="9.75" customHeight="1">
      <c r="Z280" s="60" t="e">
        <f>#REF!</f>
        <v>#REF!</v>
      </c>
      <c r="AA280" s="67" t="str">
        <f>$A$145</f>
        <v>T. Rudie</v>
      </c>
      <c r="AB280" s="61" t="e">
        <f>#REF!</f>
        <v>#REF!</v>
      </c>
      <c r="AC280" s="61" t="e">
        <f>#REF!</f>
        <v>#REF!</v>
      </c>
      <c r="AD280" s="61" t="e">
        <f>#REF!</f>
        <v>#REF!</v>
      </c>
      <c r="AE280" s="61" t="e">
        <f>IF(AA280="","",IF(AD280&gt;"a","",IF(AD280=AD279,AE279,COUNTA($AE$120:AE279))))</f>
        <v>#REF!</v>
      </c>
      <c r="AF280" s="61"/>
      <c r="AG280" s="61"/>
      <c r="AH280" s="60"/>
      <c r="AI280" s="60"/>
      <c r="AJ280" s="60"/>
      <c r="AK280" s="61"/>
      <c r="AL280" s="61"/>
    </row>
    <row r="281" spans="26:38" ht="9.75" customHeight="1">
      <c r="Z281" s="60" t="e">
        <f>#REF!</f>
        <v>#REF!</v>
      </c>
      <c r="AA281" s="67" t="e">
        <f>#REF!</f>
        <v>#REF!</v>
      </c>
      <c r="AB281" s="61" t="e">
        <f>#REF!</f>
        <v>#REF!</v>
      </c>
      <c r="AC281" s="61" t="e">
        <f>#REF!</f>
        <v>#REF!</v>
      </c>
      <c r="AD281" s="61" t="e">
        <f>#REF!</f>
        <v>#REF!</v>
      </c>
      <c r="AE281" s="61" t="e">
        <f>IF(AA281="","",IF(AD281&gt;"a","",IF(AD281=AD280,AE280,COUNTA($AE$120:AE280))))</f>
        <v>#REF!</v>
      </c>
      <c r="AF281" s="61"/>
      <c r="AG281" s="61"/>
      <c r="AH281" s="60"/>
      <c r="AI281" s="60"/>
      <c r="AJ281" s="60"/>
      <c r="AK281" s="61"/>
      <c r="AL281" s="61"/>
    </row>
    <row r="282" spans="26:38" ht="9.75" customHeight="1">
      <c r="Z282" s="60" t="e">
        <f>#REF!</f>
        <v>#REF!</v>
      </c>
      <c r="AA282" s="67" t="e">
        <f>#REF!</f>
        <v>#REF!</v>
      </c>
      <c r="AB282" s="61" t="e">
        <f>#REF!</f>
        <v>#REF!</v>
      </c>
      <c r="AC282" s="61" t="e">
        <f>#REF!</f>
        <v>#REF!</v>
      </c>
      <c r="AD282" s="61" t="e">
        <f>#REF!</f>
        <v>#REF!</v>
      </c>
      <c r="AE282" s="61" t="e">
        <f>IF(AA282="","",IF(AD282&gt;"a","",IF(AD282=AD281,AE281,COUNTA($AE$120:AE281))))</f>
        <v>#REF!</v>
      </c>
      <c r="AF282" s="61"/>
      <c r="AG282" s="61"/>
      <c r="AH282" s="60"/>
      <c r="AI282" s="60"/>
      <c r="AJ282" s="60"/>
      <c r="AK282" s="61"/>
      <c r="AL282" s="61"/>
    </row>
    <row r="283" spans="26:38" ht="9.75" customHeight="1">
      <c r="Z283" s="60" t="e">
        <f>#REF!</f>
        <v>#REF!</v>
      </c>
      <c r="AA283" s="67" t="e">
        <f>#REF!</f>
        <v>#REF!</v>
      </c>
      <c r="AB283" s="61" t="e">
        <f>#REF!</f>
        <v>#REF!</v>
      </c>
      <c r="AC283" s="61" t="e">
        <f>#REF!</f>
        <v>#REF!</v>
      </c>
      <c r="AD283" s="61" t="e">
        <f>#REF!</f>
        <v>#REF!</v>
      </c>
      <c r="AE283" s="61" t="e">
        <f>IF(AA283="","",IF(AD283&gt;"a","",IF(AD283=AD282,AE282,COUNTA($AE$120:AE282))))</f>
        <v>#REF!</v>
      </c>
      <c r="AF283" s="61"/>
      <c r="AG283" s="61"/>
      <c r="AH283" s="60"/>
      <c r="AI283" s="60"/>
      <c r="AJ283" s="60"/>
      <c r="AK283" s="61"/>
      <c r="AL283" s="61"/>
    </row>
    <row r="284" spans="26:38" ht="9.75" customHeight="1">
      <c r="Z284" s="60" t="e">
        <f>#REF!</f>
        <v>#REF!</v>
      </c>
      <c r="AA284" s="67" t="e">
        <f>#REF!</f>
        <v>#REF!</v>
      </c>
      <c r="AB284" s="61" t="e">
        <f>#REF!</f>
        <v>#REF!</v>
      </c>
      <c r="AC284" s="61" t="e">
        <f>#REF!</f>
        <v>#REF!</v>
      </c>
      <c r="AD284" s="61" t="e">
        <f>#REF!</f>
        <v>#REF!</v>
      </c>
      <c r="AE284" s="61" t="e">
        <f>IF(AA284="","",IF(AD284&gt;"a","",IF(AD284=AD283,AE283,COUNTA($AE$120:AE283))))</f>
        <v>#REF!</v>
      </c>
      <c r="AF284" s="61"/>
      <c r="AG284" s="61"/>
      <c r="AH284" s="60"/>
      <c r="AI284" s="60"/>
      <c r="AJ284" s="60"/>
      <c r="AK284" s="61"/>
      <c r="AL284" s="61"/>
    </row>
    <row r="285" spans="26:38" ht="9.75" customHeight="1">
      <c r="Z285" s="60" t="e">
        <f>#REF!</f>
        <v>#REF!</v>
      </c>
      <c r="AA285" s="67" t="e">
        <f>#REF!</f>
        <v>#REF!</v>
      </c>
      <c r="AB285" s="61" t="e">
        <f>#REF!</f>
        <v>#REF!</v>
      </c>
      <c r="AC285" s="61" t="e">
        <f>#REF!</f>
        <v>#REF!</v>
      </c>
      <c r="AD285" s="61" t="e">
        <f>#REF!</f>
        <v>#REF!</v>
      </c>
      <c r="AE285" s="61" t="e">
        <f>IF(AA285="","",IF(AD285&gt;"a","",IF(AD285=AD284,AE284,COUNTA($AE$120:AE284))))</f>
        <v>#REF!</v>
      </c>
      <c r="AF285" s="61"/>
      <c r="AG285" s="61"/>
      <c r="AH285" s="60"/>
      <c r="AI285" s="60"/>
      <c r="AJ285" s="60"/>
      <c r="AK285" s="61"/>
      <c r="AL285" s="61"/>
    </row>
    <row r="286" spans="26:38" ht="11.25" customHeight="1">
      <c r="Z286" s="60" t="str">
        <f>IF(OR($A$190="",$A$190="School Name")," ",$B$191)</f>
        <v> </v>
      </c>
      <c r="AA286" s="67">
        <f>IF(OR($A$190="",$A$190="School Name"),"",$A$191)</f>
      </c>
      <c r="AB286" s="61">
        <f>IF(OR($A$190="",$A$190="School Name"),"",$L$191)</f>
      </c>
      <c r="AC286" s="61">
        <f>IF(OR($A$190="",$A$190="School Name"),"",$V$191)</f>
      </c>
      <c r="AD286" s="61" t="str">
        <f>IF(OR($A$190="",$A$190="School Name"),"zz",$W$191)</f>
        <v>zz</v>
      </c>
      <c r="AE286" s="61">
        <f>IF(AA286="","",IF(AD286&gt;"a","",IF(AD286=AD285,AE285,COUNTA($AE$120:AE285))))</f>
      </c>
      <c r="AF286" s="61"/>
      <c r="AG286" s="61"/>
      <c r="AH286" s="60"/>
      <c r="AI286" s="60"/>
      <c r="AJ286" s="60"/>
      <c r="AK286" s="61"/>
      <c r="AL286" s="61"/>
    </row>
    <row r="287" spans="26:38" ht="11.25" customHeight="1">
      <c r="Z287" s="60">
        <f>IF(OR($A$190="",$A$190="School Name"),"",$B$192)</f>
      </c>
      <c r="AA287" s="67">
        <f>IF(OR($A$190="",$A$190="School Name"),"",$A$192)</f>
      </c>
      <c r="AB287" s="61">
        <f>IF(OR($A$190="",$A$190="School Name"),"",$L$192)</f>
      </c>
      <c r="AC287" s="61">
        <f>IF(OR($A$190="",$A$190="School Name"),"",$V$192)</f>
      </c>
      <c r="AD287" s="61" t="str">
        <f>IF(OR($A$190="",$A$190="School Name"),"zz",$W$192)</f>
        <v>zz</v>
      </c>
      <c r="AE287" s="61">
        <f>IF(AA287="","",IF(AD287&gt;"a","",IF(AD287=AD286,AE286,COUNTA($AE$120:AE286))))</f>
      </c>
      <c r="AF287" s="61"/>
      <c r="AG287" s="61"/>
      <c r="AH287" s="60"/>
      <c r="AI287" s="60"/>
      <c r="AJ287" s="60"/>
      <c r="AK287" s="61"/>
      <c r="AL287" s="61"/>
    </row>
    <row r="288" spans="26:38" ht="11.25" customHeight="1">
      <c r="Z288" s="60">
        <f>IF(OR($A$190="",$A$190="School Name"),"",$B$193)</f>
      </c>
      <c r="AA288" s="67">
        <f>IF(OR($A$190="",$A$190="School Name"),"",$A$193)</f>
      </c>
      <c r="AB288" s="61">
        <f>IF(OR($A$190="",$A$190="School Name"),"",$L$193)</f>
      </c>
      <c r="AC288" s="61">
        <f>IF(OR($A$190="",$A$190="School Name"),"",$V$193)</f>
      </c>
      <c r="AD288" s="61" t="str">
        <f>IF(OR($A$190="",$A$190="School Name"),"zz",$W$193)</f>
        <v>zz</v>
      </c>
      <c r="AE288" s="61">
        <f>IF(AA288="","",IF(AD288&gt;"a","",IF(AD288=AD287,AE287,COUNTA($AE$120:AE287))))</f>
      </c>
      <c r="AF288" s="61"/>
      <c r="AG288" s="61"/>
      <c r="AH288" s="60"/>
      <c r="AI288" s="60"/>
      <c r="AJ288" s="60"/>
      <c r="AK288" s="61"/>
      <c r="AL288" s="61"/>
    </row>
    <row r="289" spans="26:38" ht="11.25" customHeight="1">
      <c r="Z289" s="60">
        <f>IF(OR($A$190="",$A$190="School Name"),"",$B$194)</f>
      </c>
      <c r="AA289" s="67">
        <f>IF(OR($A$190="",$A$190="School Name"),"",$A$194)</f>
      </c>
      <c r="AB289" s="61">
        <f>IF(OR($A$190="",$A$190="School Name"),"",$L$194)</f>
      </c>
      <c r="AC289" s="61">
        <f>IF(OR($A$190="",$A$190="School Name"),"",$V$194)</f>
      </c>
      <c r="AD289" s="61" t="str">
        <f>IF(OR($A$190="",$A$190="School Name"),"zz",$W$194)</f>
        <v>zz</v>
      </c>
      <c r="AE289" s="61">
        <f>IF(AA289="","",IF(AD289&gt;"a","",IF(AD289=AD288,AE288,COUNTA($AE$120:AE288))))</f>
      </c>
      <c r="AF289" s="61"/>
      <c r="AG289" s="61"/>
      <c r="AH289" s="60"/>
      <c r="AI289" s="60"/>
      <c r="AJ289" s="60"/>
      <c r="AK289" s="61"/>
      <c r="AL289" s="61"/>
    </row>
    <row r="290" spans="26:38" ht="11.25" customHeight="1">
      <c r="Z290" s="60">
        <f>IF(OR($A$190="",$A$190="School Name"),"",$B$195)</f>
      </c>
      <c r="AA290" s="67">
        <f>IF(OR($A$190="",$A$190="School Name"),"",$A$195)</f>
      </c>
      <c r="AB290" s="61">
        <f>IF(OR($A$190="",$A$190="School Name"),"",$L$195)</f>
      </c>
      <c r="AC290" s="61">
        <f>IF(OR($A$190="",$A$190="School Name"),"",$V$195)</f>
      </c>
      <c r="AD290" s="61" t="str">
        <f>IF(OR($A$190="",$A$190="School Name"),"zz",$W$195)</f>
        <v>zz</v>
      </c>
      <c r="AE290" s="61">
        <f>IF(AA290="","",IF(AD290&gt;"a","",IF(AD290=AD289,AE289,COUNTA($AE$120:AE289))))</f>
      </c>
      <c r="AF290" s="61"/>
      <c r="AG290" s="61"/>
      <c r="AH290" s="60"/>
      <c r="AI290" s="60"/>
      <c r="AJ290" s="60"/>
      <c r="AK290" s="61"/>
      <c r="AL290" s="61"/>
    </row>
    <row r="291" spans="26:38" ht="9.75">
      <c r="Z291" s="60"/>
      <c r="AA291" s="60"/>
      <c r="AB291" s="60"/>
      <c r="AC291" s="60"/>
      <c r="AD291" s="60"/>
      <c r="AE291" s="61"/>
      <c r="AF291" s="61"/>
      <c r="AG291" s="61"/>
      <c r="AH291" s="60"/>
      <c r="AI291" s="60"/>
      <c r="AJ291" s="60"/>
      <c r="AK291" s="61"/>
      <c r="AL291" s="61"/>
    </row>
    <row r="292" spans="26:38" ht="9.75">
      <c r="Z292" s="60"/>
      <c r="AA292" s="60"/>
      <c r="AB292" s="60"/>
      <c r="AC292" s="60"/>
      <c r="AD292" s="60"/>
      <c r="AE292" s="61"/>
      <c r="AF292" s="61"/>
      <c r="AG292" s="61"/>
      <c r="AH292" s="60"/>
      <c r="AI292" s="60"/>
      <c r="AJ292" s="60"/>
      <c r="AK292" s="61"/>
      <c r="AL292" s="61"/>
    </row>
    <row r="293" spans="26:38" ht="9.75">
      <c r="Z293" s="60"/>
      <c r="AA293" s="60"/>
      <c r="AB293" s="60"/>
      <c r="AC293" s="60"/>
      <c r="AD293" s="60"/>
      <c r="AE293" s="61"/>
      <c r="AF293" s="61"/>
      <c r="AG293" s="61"/>
      <c r="AH293" s="60"/>
      <c r="AI293" s="60"/>
      <c r="AJ293" s="60"/>
      <c r="AK293" s="61"/>
      <c r="AL293" s="61"/>
    </row>
    <row r="294" spans="26:38" ht="9.75">
      <c r="Z294" s="60"/>
      <c r="AA294" s="60"/>
      <c r="AB294" s="60"/>
      <c r="AC294" s="60"/>
      <c r="AD294" s="60"/>
      <c r="AE294" s="61"/>
      <c r="AF294" s="61"/>
      <c r="AG294" s="61"/>
      <c r="AH294" s="60"/>
      <c r="AI294" s="60"/>
      <c r="AJ294" s="60"/>
      <c r="AK294" s="61"/>
      <c r="AL294" s="61"/>
    </row>
    <row r="295" spans="26:38" ht="9.75">
      <c r="Z295" s="60"/>
      <c r="AA295" s="60"/>
      <c r="AB295" s="60"/>
      <c r="AC295" s="60"/>
      <c r="AD295" s="60"/>
      <c r="AE295" s="61"/>
      <c r="AF295" s="61"/>
      <c r="AG295" s="61"/>
      <c r="AH295" s="60"/>
      <c r="AI295" s="60"/>
      <c r="AJ295" s="60"/>
      <c r="AK295" s="61"/>
      <c r="AL295" s="61"/>
    </row>
    <row r="296" spans="26:38" ht="15.75" customHeight="1">
      <c r="Z296" s="153" t="str">
        <f>A4</f>
        <v>2013 Terror Invite</v>
      </c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</row>
    <row r="297" spans="26:38" ht="11.25" customHeight="1">
      <c r="Z297" s="146" t="str">
        <f>A5</f>
        <v>Winagamie Golf Cours 9/21/13</v>
      </c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</row>
    <row r="298" spans="26:38" ht="12" customHeight="1">
      <c r="Z298" s="87"/>
      <c r="AA298" s="88" t="s">
        <v>23</v>
      </c>
      <c r="AB298" s="87"/>
      <c r="AC298" s="87"/>
      <c r="AD298" s="87"/>
      <c r="AE298" s="89"/>
      <c r="AF298" s="89"/>
      <c r="AG298" s="89"/>
      <c r="AH298" s="87"/>
      <c r="AI298" s="87"/>
      <c r="AJ298" s="87"/>
      <c r="AK298" s="89"/>
      <c r="AL298" s="89"/>
    </row>
    <row r="299" spans="26:38" ht="12.75" customHeight="1" thickBot="1">
      <c r="Z299" s="90" t="s">
        <v>12</v>
      </c>
      <c r="AA299" s="87"/>
      <c r="AB299" s="87"/>
      <c r="AC299" s="87"/>
      <c r="AD299" s="87"/>
      <c r="AE299" s="89"/>
      <c r="AF299" s="89"/>
      <c r="AG299" s="90" t="s">
        <v>12</v>
      </c>
      <c r="AH299" s="87"/>
      <c r="AI299" s="87"/>
      <c r="AJ299" s="87"/>
      <c r="AK299" s="89"/>
      <c r="AL299" s="89"/>
    </row>
    <row r="300" spans="26:38" ht="12" customHeight="1" thickTop="1">
      <c r="Z300" s="91">
        <f>VLOOKUP($X$12,$B$207:$D$226,3,FALSE)</f>
        <v>1</v>
      </c>
      <c r="AA300" s="92" t="str">
        <f>$A$66</f>
        <v>Franklin</v>
      </c>
      <c r="AB300" s="93" t="s">
        <v>2</v>
      </c>
      <c r="AC300" s="93" t="s">
        <v>3</v>
      </c>
      <c r="AD300" s="93" t="s">
        <v>13</v>
      </c>
      <c r="AE300" s="94" t="s">
        <v>14</v>
      </c>
      <c r="AF300" s="95"/>
      <c r="AG300" s="91">
        <f>VLOOKUP($X$19,$B$207:$D$226,3,FALSE)</f>
        <v>4</v>
      </c>
      <c r="AH300" s="92" t="str">
        <f>$A$165</f>
        <v>Shawano</v>
      </c>
      <c r="AI300" s="93" t="s">
        <v>2</v>
      </c>
      <c r="AJ300" s="93" t="s">
        <v>3</v>
      </c>
      <c r="AK300" s="93" t="s">
        <v>13</v>
      </c>
      <c r="AL300" s="94" t="s">
        <v>14</v>
      </c>
    </row>
    <row r="301" spans="26:38" ht="12" customHeight="1">
      <c r="Z301" s="96"/>
      <c r="AA301" s="97" t="str">
        <f>$A$67</f>
        <v>Kaitlin Bowe</v>
      </c>
      <c r="AB301" s="98">
        <f>$L$10</f>
        <v>44</v>
      </c>
      <c r="AC301" s="98">
        <f>$V$10</f>
        <v>44</v>
      </c>
      <c r="AD301" s="98">
        <f>$W$10</f>
        <v>88</v>
      </c>
      <c r="AE301" s="99"/>
      <c r="AF301" s="100"/>
      <c r="AG301" s="96"/>
      <c r="AH301" s="97" t="e">
        <f>#REF!</f>
        <v>#REF!</v>
      </c>
      <c r="AI301" s="98" t="e">
        <f>#REF!</f>
        <v>#REF!</v>
      </c>
      <c r="AJ301" s="98" t="e">
        <f>#REF!</f>
        <v>#REF!</v>
      </c>
      <c r="AK301" s="98" t="e">
        <f>#REF!</f>
        <v>#REF!</v>
      </c>
      <c r="AL301" s="99"/>
    </row>
    <row r="302" spans="26:38" ht="12" customHeight="1">
      <c r="Z302" s="96"/>
      <c r="AA302" s="97" t="str">
        <f>$A$68</f>
        <v>M. Hessil</v>
      </c>
      <c r="AB302" s="98">
        <f>$L$11</f>
        <v>49</v>
      </c>
      <c r="AC302" s="98">
        <f>$V$11</f>
        <v>55</v>
      </c>
      <c r="AD302" s="98">
        <f>$W$11</f>
        <v>104</v>
      </c>
      <c r="AE302" s="101"/>
      <c r="AF302" s="61"/>
      <c r="AG302" s="96"/>
      <c r="AH302" s="97" t="str">
        <f>$A$166</f>
        <v>J. Beck</v>
      </c>
      <c r="AI302" s="98">
        <f>$L$18</f>
        <v>40</v>
      </c>
      <c r="AJ302" s="98">
        <f>V18</f>
        <v>42</v>
      </c>
      <c r="AK302" s="98">
        <f>$W$18</f>
        <v>82</v>
      </c>
      <c r="AL302" s="99"/>
    </row>
    <row r="303" spans="26:38" ht="12" customHeight="1">
      <c r="Z303" s="96"/>
      <c r="AA303" s="97" t="str">
        <f>$A$69</f>
        <v>Kristen Bowe</v>
      </c>
      <c r="AB303" s="98">
        <f>$L$12</f>
        <v>52</v>
      </c>
      <c r="AC303" s="98">
        <f>$V$12</f>
        <v>52</v>
      </c>
      <c r="AD303" s="98">
        <f>$W$12</f>
        <v>104</v>
      </c>
      <c r="AE303" s="102">
        <f>$X$12</f>
        <v>404</v>
      </c>
      <c r="AF303" s="103"/>
      <c r="AG303" s="96"/>
      <c r="AH303" s="97" t="str">
        <f>$A$167</f>
        <v>E. Smith</v>
      </c>
      <c r="AI303" s="98">
        <f>$L$19</f>
        <v>48</v>
      </c>
      <c r="AJ303" s="98">
        <f>V19</f>
        <v>46</v>
      </c>
      <c r="AK303" s="98">
        <f>$W$19</f>
        <v>94</v>
      </c>
      <c r="AL303" s="102">
        <f>$X$19</f>
        <v>365</v>
      </c>
    </row>
    <row r="304" spans="26:38" ht="12" customHeight="1">
      <c r="Z304" s="96"/>
      <c r="AA304" s="97" t="str">
        <f>$A$70</f>
        <v>F. Krause</v>
      </c>
      <c r="AB304" s="98">
        <f>$L$13</f>
        <v>53</v>
      </c>
      <c r="AC304" s="98">
        <f>$V$13</f>
        <v>55</v>
      </c>
      <c r="AD304" s="98">
        <f>$W$13</f>
        <v>108</v>
      </c>
      <c r="AE304" s="104">
        <f>$W$15</f>
        <v>88</v>
      </c>
      <c r="AF304" s="105"/>
      <c r="AG304" s="96"/>
      <c r="AH304" s="97" t="str">
        <f>$A$168</f>
        <v>C. Baumann</v>
      </c>
      <c r="AI304" s="98">
        <f>$L$20</f>
        <v>45</v>
      </c>
      <c r="AJ304" s="98">
        <f>V20</f>
        <v>45</v>
      </c>
      <c r="AK304" s="98">
        <f>$W$20</f>
        <v>90</v>
      </c>
      <c r="AL304" s="104">
        <f>$W$23</f>
        <v>82</v>
      </c>
    </row>
    <row r="305" spans="26:38" ht="12" customHeight="1" thickBot="1">
      <c r="Z305" s="106"/>
      <c r="AA305" s="107" t="str">
        <f>$A$71</f>
        <v>T.Scot</v>
      </c>
      <c r="AB305" s="108">
        <f>$L$14</f>
        <v>54</v>
      </c>
      <c r="AC305" s="108">
        <f>$V$14</f>
        <v>56</v>
      </c>
      <c r="AD305" s="108">
        <f>$W$14</f>
        <v>110</v>
      </c>
      <c r="AE305" s="109"/>
      <c r="AF305" s="110"/>
      <c r="AG305" s="106"/>
      <c r="AH305" s="107" t="str">
        <f>$A$170</f>
        <v>R. Wilber</v>
      </c>
      <c r="AI305" s="108">
        <f>$L$22</f>
        <v>57</v>
      </c>
      <c r="AJ305" s="108">
        <f>V22</f>
        <v>54</v>
      </c>
      <c r="AK305" s="108">
        <f>$W$22</f>
        <v>111</v>
      </c>
      <c r="AL305" s="109"/>
    </row>
    <row r="306" spans="26:38" ht="12" customHeight="1" thickTop="1">
      <c r="Z306" s="91" t="e">
        <f>VLOOKUP($X$28,$B$207:$D$226,3,FALSE)</f>
        <v>#REF!</v>
      </c>
      <c r="AA306" s="111" t="str">
        <f>$A$116</f>
        <v>Men. Falls</v>
      </c>
      <c r="AB306" s="98" t="s">
        <v>2</v>
      </c>
      <c r="AC306" s="98" t="s">
        <v>3</v>
      </c>
      <c r="AD306" s="98" t="s">
        <v>13</v>
      </c>
      <c r="AE306" s="99" t="s">
        <v>14</v>
      </c>
      <c r="AF306" s="112"/>
      <c r="AG306" s="91" t="e">
        <f>VLOOKUP($X$36,$B$207:$D$226,3,FALSE)</f>
        <v>#REF!</v>
      </c>
      <c r="AH306" s="111" t="e">
        <f>#REF!</f>
        <v>#REF!</v>
      </c>
      <c r="AI306" s="98" t="s">
        <v>2</v>
      </c>
      <c r="AJ306" s="113" t="s">
        <v>3</v>
      </c>
      <c r="AK306" s="113" t="s">
        <v>13</v>
      </c>
      <c r="AL306" s="99" t="s">
        <v>14</v>
      </c>
    </row>
    <row r="307" spans="26:38" ht="12" customHeight="1">
      <c r="Z307" s="96"/>
      <c r="AA307" s="114" t="e">
        <f>#REF!</f>
        <v>#REF!</v>
      </c>
      <c r="AB307" s="115">
        <f>$L$26</f>
        <v>48</v>
      </c>
      <c r="AC307" s="115">
        <f>$V$26</f>
        <v>45</v>
      </c>
      <c r="AD307" s="115">
        <f>$W$26</f>
        <v>93</v>
      </c>
      <c r="AE307" s="99"/>
      <c r="AF307" s="100"/>
      <c r="AG307" s="96"/>
      <c r="AH307" s="114" t="e">
        <f>#REF!</f>
        <v>#REF!</v>
      </c>
      <c r="AI307" s="115">
        <f>$L$34</f>
        <v>41</v>
      </c>
      <c r="AJ307" s="115">
        <f>$V$34</f>
        <v>40</v>
      </c>
      <c r="AK307" s="115">
        <f>$W$34</f>
        <v>81</v>
      </c>
      <c r="AL307" s="99"/>
    </row>
    <row r="308" spans="26:38" ht="12" customHeight="1">
      <c r="Z308" s="96"/>
      <c r="AA308" s="114" t="e">
        <f>#REF!</f>
        <v>#REF!</v>
      </c>
      <c r="AB308" s="115">
        <f>$L$27</f>
        <v>51</v>
      </c>
      <c r="AC308" s="115">
        <f>$V$27</f>
        <v>47</v>
      </c>
      <c r="AD308" s="115">
        <f>$W$27</f>
        <v>98</v>
      </c>
      <c r="AE308" s="99"/>
      <c r="AF308" s="100"/>
      <c r="AG308" s="96"/>
      <c r="AH308" s="114" t="e">
        <f>#REF!</f>
        <v>#REF!</v>
      </c>
      <c r="AI308" s="115">
        <f>$L$35</f>
        <v>40</v>
      </c>
      <c r="AJ308" s="115">
        <f>$V$35</f>
        <v>41</v>
      </c>
      <c r="AK308" s="115">
        <f>$W$35</f>
        <v>81</v>
      </c>
      <c r="AL308" s="99"/>
    </row>
    <row r="309" spans="26:38" ht="12" customHeight="1">
      <c r="Z309" s="96"/>
      <c r="AA309" s="114" t="e">
        <f>#REF!</f>
        <v>#REF!</v>
      </c>
      <c r="AB309" s="115">
        <f>$L$28</f>
        <v>56</v>
      </c>
      <c r="AC309" s="115">
        <f>$V$28</f>
        <v>58</v>
      </c>
      <c r="AD309" s="115">
        <f>$W$28</f>
        <v>114</v>
      </c>
      <c r="AE309" s="102">
        <f>$X$28</f>
        <v>422</v>
      </c>
      <c r="AF309" s="103"/>
      <c r="AG309" s="96"/>
      <c r="AH309" s="114" t="e">
        <f>#REF!</f>
        <v>#REF!</v>
      </c>
      <c r="AI309" s="115">
        <f>$L$36</f>
        <v>52</v>
      </c>
      <c r="AJ309" s="115">
        <f>$V$36</f>
        <v>45</v>
      </c>
      <c r="AK309" s="115">
        <f>$W$36</f>
        <v>97</v>
      </c>
      <c r="AL309" s="102">
        <f>$X$36</f>
        <v>340</v>
      </c>
    </row>
    <row r="310" spans="26:38" ht="12" customHeight="1">
      <c r="Z310" s="96"/>
      <c r="AA310" s="114" t="e">
        <f>#REF!</f>
        <v>#REF!</v>
      </c>
      <c r="AB310" s="115">
        <f>$L$29</f>
        <v>57</v>
      </c>
      <c r="AC310" s="115">
        <f>$V$29</f>
        <v>60</v>
      </c>
      <c r="AD310" s="115">
        <f>$W$29</f>
        <v>117</v>
      </c>
      <c r="AE310" s="104">
        <f>$W$31</f>
        <v>93</v>
      </c>
      <c r="AF310" s="105"/>
      <c r="AG310" s="96"/>
      <c r="AH310" s="114" t="e">
        <f>#REF!</f>
        <v>#REF!</v>
      </c>
      <c r="AI310" s="115">
        <f>$L$37</f>
        <v>42</v>
      </c>
      <c r="AJ310" s="115">
        <f>$V$37</f>
        <v>39</v>
      </c>
      <c r="AK310" s="115">
        <f>$W$37</f>
        <v>81</v>
      </c>
      <c r="AL310" s="104">
        <f>$W$40</f>
        <v>79</v>
      </c>
    </row>
    <row r="311" spans="26:38" ht="12" customHeight="1" thickBot="1">
      <c r="Z311" s="106"/>
      <c r="AA311" s="116" t="e">
        <f>#REF!</f>
        <v>#REF!</v>
      </c>
      <c r="AB311" s="117">
        <f>$L$30</f>
        <v>99</v>
      </c>
      <c r="AC311" s="117">
        <f>$V$30</f>
        <v>99</v>
      </c>
      <c r="AD311" s="117">
        <f>$W$30</f>
        <v>198</v>
      </c>
      <c r="AE311" s="109"/>
      <c r="AF311" s="110"/>
      <c r="AG311" s="106"/>
      <c r="AH311" s="116" t="e">
        <f>#REF!</f>
        <v>#REF!</v>
      </c>
      <c r="AI311" s="117">
        <f>$L$38</f>
        <v>50</v>
      </c>
      <c r="AJ311" s="117">
        <f>$V$38</f>
        <v>53</v>
      </c>
      <c r="AK311" s="117">
        <f>$W$38</f>
        <v>103</v>
      </c>
      <c r="AL311" s="109"/>
    </row>
    <row r="312" spans="26:38" ht="12" customHeight="1" thickTop="1">
      <c r="Z312" s="91" t="e">
        <f>VLOOKUP($X$45,$B$207:$D$226,3,FALSE)</f>
        <v>#REF!</v>
      </c>
      <c r="AA312" s="118" t="e">
        <f>#REF!</f>
        <v>#REF!</v>
      </c>
      <c r="AB312" s="113" t="s">
        <v>2</v>
      </c>
      <c r="AC312" s="113" t="s">
        <v>3</v>
      </c>
      <c r="AD312" s="113" t="s">
        <v>13</v>
      </c>
      <c r="AE312" s="99" t="s">
        <v>14</v>
      </c>
      <c r="AF312" s="112"/>
      <c r="AG312" s="91">
        <f>VLOOKUP($X$61,$B$207:$D$226,3,FALSE)</f>
        <v>2</v>
      </c>
      <c r="AH312" s="118" t="str">
        <f>$A$126</f>
        <v>E. Hockers</v>
      </c>
      <c r="AI312" s="113" t="s">
        <v>2</v>
      </c>
      <c r="AJ312" s="113" t="s">
        <v>3</v>
      </c>
      <c r="AK312" s="113" t="s">
        <v>13</v>
      </c>
      <c r="AL312" s="99" t="s">
        <v>14</v>
      </c>
    </row>
    <row r="313" spans="26:38" ht="12" customHeight="1">
      <c r="Z313" s="96"/>
      <c r="AA313" s="114" t="e">
        <f>#REF!</f>
        <v>#REF!</v>
      </c>
      <c r="AB313" s="115">
        <f>$L$43</f>
        <v>44</v>
      </c>
      <c r="AC313" s="115">
        <f>$V$43</f>
        <v>40</v>
      </c>
      <c r="AD313" s="115">
        <f>$W$43</f>
        <v>84</v>
      </c>
      <c r="AE313" s="99"/>
      <c r="AF313" s="100"/>
      <c r="AG313" s="96"/>
      <c r="AH313" s="114" t="str">
        <f>$A$127</f>
        <v>M. Ryan</v>
      </c>
      <c r="AI313" s="115">
        <f>$L$61</f>
        <v>47</v>
      </c>
      <c r="AJ313" s="115">
        <f>$V$61</f>
        <v>48</v>
      </c>
      <c r="AK313" s="115">
        <f>$W$61</f>
        <v>95</v>
      </c>
      <c r="AL313" s="99"/>
    </row>
    <row r="314" spans="26:38" ht="12" customHeight="1">
      <c r="Z314" s="96"/>
      <c r="AA314" s="114" t="e">
        <f>#REF!</f>
        <v>#REF!</v>
      </c>
      <c r="AB314" s="115">
        <f>$L$44</f>
        <v>42</v>
      </c>
      <c r="AC314" s="115">
        <f>$V$44</f>
        <v>44</v>
      </c>
      <c r="AD314" s="115">
        <f>$W$44</f>
        <v>86</v>
      </c>
      <c r="AE314" s="99"/>
      <c r="AF314" s="100"/>
      <c r="AG314" s="96"/>
      <c r="AH314" s="114" t="str">
        <f>$A$128</f>
        <v>T. Christopherson</v>
      </c>
      <c r="AI314" s="115">
        <f>$L$62</f>
        <v>49</v>
      </c>
      <c r="AJ314" s="115">
        <f>$V$62</f>
        <v>58</v>
      </c>
      <c r="AK314" s="115">
        <f>$W$62</f>
        <v>107</v>
      </c>
      <c r="AL314" s="99"/>
    </row>
    <row r="315" spans="26:38" ht="12" customHeight="1">
      <c r="Z315" s="96"/>
      <c r="AA315" s="114" t="e">
        <f>#REF!</f>
        <v>#REF!</v>
      </c>
      <c r="AB315" s="115">
        <f>$L$45</f>
        <v>47</v>
      </c>
      <c r="AC315" s="115">
        <f>$V$45</f>
        <v>45</v>
      </c>
      <c r="AD315" s="115">
        <f>$W$45</f>
        <v>92</v>
      </c>
      <c r="AE315" s="102">
        <f>$X$45</f>
        <v>351</v>
      </c>
      <c r="AF315" s="103"/>
      <c r="AG315" s="96"/>
      <c r="AH315" s="114" t="str">
        <f>$A$129</f>
        <v>A. Moder</v>
      </c>
      <c r="AI315" s="115">
        <f>$L$63</f>
        <v>99</v>
      </c>
      <c r="AJ315" s="115">
        <f>$V$63</f>
        <v>99</v>
      </c>
      <c r="AK315" s="115">
        <f>$W$63</f>
        <v>198</v>
      </c>
      <c r="AL315" s="102">
        <f>$X$61</f>
        <v>377</v>
      </c>
    </row>
    <row r="316" spans="26:38" ht="12" customHeight="1">
      <c r="Z316" s="96"/>
      <c r="AA316" s="114" t="e">
        <f>#REF!</f>
        <v>#REF!</v>
      </c>
      <c r="AB316" s="115">
        <f>$L$46</f>
        <v>48</v>
      </c>
      <c r="AC316" s="115">
        <f>$V$46</f>
        <v>41</v>
      </c>
      <c r="AD316" s="115">
        <f>$W$46</f>
        <v>89</v>
      </c>
      <c r="AE316" s="104">
        <f>$W$48</f>
        <v>82</v>
      </c>
      <c r="AF316" s="105"/>
      <c r="AG316" s="96"/>
      <c r="AH316" s="114" t="str">
        <f>$A$64</f>
        <v>Team Bestball</v>
      </c>
      <c r="AI316" s="115">
        <f>$L$64</f>
        <v>38</v>
      </c>
      <c r="AJ316" s="115">
        <f>$V$64</f>
        <v>43</v>
      </c>
      <c r="AK316" s="115">
        <f>$W$64</f>
        <v>81</v>
      </c>
      <c r="AL316" s="104" t="e">
        <f>#REF!</f>
        <v>#REF!</v>
      </c>
    </row>
    <row r="317" spans="26:38" ht="12" customHeight="1" thickBot="1">
      <c r="Z317" s="106"/>
      <c r="AA317" s="116" t="e">
        <f>#REF!</f>
        <v>#REF!</v>
      </c>
      <c r="AB317" s="117">
        <f>$L$47</f>
        <v>49</v>
      </c>
      <c r="AC317" s="117">
        <f>$V$47</f>
        <v>46</v>
      </c>
      <c r="AD317" s="117">
        <f>$W$47</f>
        <v>95</v>
      </c>
      <c r="AE317" s="109"/>
      <c r="AF317" s="110"/>
      <c r="AG317" s="106"/>
      <c r="AH317" s="116" t="e">
        <f>#REF!</f>
        <v>#REF!</v>
      </c>
      <c r="AI317" s="117" t="e">
        <f>#REF!</f>
        <v>#REF!</v>
      </c>
      <c r="AJ317" s="117" t="e">
        <f>#REF!</f>
        <v>#REF!</v>
      </c>
      <c r="AK317" s="117" t="e">
        <f>#REF!</f>
        <v>#REF!</v>
      </c>
      <c r="AL317" s="109"/>
    </row>
    <row r="318" spans="26:38" ht="12" customHeight="1" thickTop="1">
      <c r="Z318" s="91">
        <f>VLOOKUP($X$77,$B$207:$D$226,3,FALSE)</f>
        <v>10</v>
      </c>
      <c r="AA318" s="118" t="str">
        <f>$A$72</f>
        <v>Team Bestball</v>
      </c>
      <c r="AB318" s="113" t="s">
        <v>2</v>
      </c>
      <c r="AC318" s="113" t="s">
        <v>3</v>
      </c>
      <c r="AD318" s="113" t="s">
        <v>13</v>
      </c>
      <c r="AE318" s="99" t="s">
        <v>14</v>
      </c>
      <c r="AF318" s="112"/>
      <c r="AG318" s="91">
        <f>VLOOKUP($X$85,$B$207:$D$226,3,FALSE)</f>
        <v>11</v>
      </c>
      <c r="AH318" s="118" t="str">
        <f>$A$58</f>
        <v>Denmark</v>
      </c>
      <c r="AI318" s="113" t="s">
        <v>2</v>
      </c>
      <c r="AJ318" s="113" t="s">
        <v>3</v>
      </c>
      <c r="AK318" s="113" t="s">
        <v>13</v>
      </c>
      <c r="AL318" s="99" t="s">
        <v>14</v>
      </c>
    </row>
    <row r="319" spans="26:38" ht="12" customHeight="1">
      <c r="Z319" s="96"/>
      <c r="AA319" s="97" t="str">
        <f>$A$182</f>
        <v>M. Lippold</v>
      </c>
      <c r="AB319" s="98">
        <f>$L$75</f>
        <v>45</v>
      </c>
      <c r="AC319" s="98">
        <f>$V$75</f>
        <v>42</v>
      </c>
      <c r="AD319" s="98">
        <f>$W$75</f>
        <v>87</v>
      </c>
      <c r="AE319" s="99"/>
      <c r="AF319" s="100"/>
      <c r="AG319" s="96"/>
      <c r="AH319" s="97" t="str">
        <f>$A$59</f>
        <v>M. Carney</v>
      </c>
      <c r="AI319" s="98">
        <f>$L$83</f>
        <v>43</v>
      </c>
      <c r="AJ319" s="98">
        <f>$V$83</f>
        <v>39</v>
      </c>
      <c r="AK319" s="98">
        <f>$W$83</f>
        <v>82</v>
      </c>
      <c r="AL319" s="99"/>
    </row>
    <row r="320" spans="26:38" ht="12" customHeight="1">
      <c r="Z320" s="96"/>
      <c r="AA320" s="97" t="str">
        <f>$A$183</f>
        <v>S. Wolleman</v>
      </c>
      <c r="AB320" s="98">
        <f>$L$76</f>
        <v>41</v>
      </c>
      <c r="AC320" s="98">
        <f>$V$76</f>
        <v>41</v>
      </c>
      <c r="AD320" s="98">
        <f>$W$76</f>
        <v>82</v>
      </c>
      <c r="AE320" s="99"/>
      <c r="AF320" s="100"/>
      <c r="AG320" s="96"/>
      <c r="AH320" s="97" t="str">
        <f>$A$60</f>
        <v>L. Hansen</v>
      </c>
      <c r="AI320" s="98">
        <f>$L$84</f>
        <v>58</v>
      </c>
      <c r="AJ320" s="98">
        <f>$V$84</f>
        <v>49</v>
      </c>
      <c r="AK320" s="98">
        <f>$W$84</f>
        <v>107</v>
      </c>
      <c r="AL320" s="99"/>
    </row>
    <row r="321" spans="26:38" ht="12" customHeight="1">
      <c r="Z321" s="96"/>
      <c r="AA321" s="97" t="str">
        <f>$A$184</f>
        <v>Z. Jones</v>
      </c>
      <c r="AB321" s="98">
        <f>$L$77</f>
        <v>59</v>
      </c>
      <c r="AC321" s="98">
        <f>$V$77</f>
        <v>63</v>
      </c>
      <c r="AD321" s="98">
        <f>$W$77</f>
        <v>122</v>
      </c>
      <c r="AE321" s="102">
        <f>$X$77</f>
        <v>386</v>
      </c>
      <c r="AF321" s="103"/>
      <c r="AG321" s="96"/>
      <c r="AH321" s="97" t="str">
        <f>$A$61</f>
        <v>L. Bielinski</v>
      </c>
      <c r="AI321" s="98">
        <f>$L$85</f>
        <v>48</v>
      </c>
      <c r="AJ321" s="98">
        <f>$V$85</f>
        <v>53</v>
      </c>
      <c r="AK321" s="98">
        <f>$W$85</f>
        <v>101</v>
      </c>
      <c r="AL321" s="102">
        <f>$X$85</f>
        <v>397</v>
      </c>
    </row>
    <row r="322" spans="26:38" ht="12" customHeight="1">
      <c r="Z322" s="96"/>
      <c r="AA322" s="97" t="str">
        <f>$A$185</f>
        <v>B. Blaney</v>
      </c>
      <c r="AB322" s="98">
        <f>$L$78</f>
        <v>54</v>
      </c>
      <c r="AC322" s="98">
        <f>$V$78</f>
        <v>57</v>
      </c>
      <c r="AD322" s="98">
        <f>$W$78</f>
        <v>111</v>
      </c>
      <c r="AE322" s="104">
        <f>$W$80</f>
        <v>82</v>
      </c>
      <c r="AF322" s="105"/>
      <c r="AG322" s="96"/>
      <c r="AH322" s="97" t="str">
        <f>$A$62</f>
        <v>T. Vogel</v>
      </c>
      <c r="AI322" s="98">
        <f>$L$86</f>
        <v>57</v>
      </c>
      <c r="AJ322" s="98">
        <f>$V$86</f>
        <v>53</v>
      </c>
      <c r="AK322" s="98">
        <f>$W$86</f>
        <v>110</v>
      </c>
      <c r="AL322" s="104">
        <f>$W$88</f>
        <v>82</v>
      </c>
    </row>
    <row r="323" spans="26:38" ht="12" customHeight="1" thickBot="1">
      <c r="Z323" s="106"/>
      <c r="AA323" s="107">
        <f>$A$186</f>
        <v>0</v>
      </c>
      <c r="AB323" s="108">
        <f>$L$79</f>
        <v>57</v>
      </c>
      <c r="AC323" s="108">
        <f>$V$79</f>
        <v>49</v>
      </c>
      <c r="AD323" s="108">
        <f>$W$79</f>
        <v>106</v>
      </c>
      <c r="AE323" s="109"/>
      <c r="AF323" s="110"/>
      <c r="AG323" s="106"/>
      <c r="AH323" s="107">
        <f>$A$63</f>
        <v>0</v>
      </c>
      <c r="AI323" s="108">
        <f>$L$87</f>
        <v>48</v>
      </c>
      <c r="AJ323" s="108">
        <f>$V$87</f>
        <v>59</v>
      </c>
      <c r="AK323" s="108">
        <f>$W$87</f>
        <v>107</v>
      </c>
      <c r="AL323" s="109"/>
    </row>
    <row r="324" spans="26:38" ht="12" customHeight="1" thickTop="1">
      <c r="Z324" s="91">
        <f>VLOOKUP($X$101,$B$207:$D$226,3,FALSE)</f>
        <v>9</v>
      </c>
      <c r="AA324" s="111" t="str">
        <f>$A$90</f>
        <v>K. Tremper</v>
      </c>
      <c r="AB324" s="98" t="s">
        <v>2</v>
      </c>
      <c r="AC324" s="98" t="s">
        <v>3</v>
      </c>
      <c r="AD324" s="98" t="s">
        <v>13</v>
      </c>
      <c r="AE324" s="99" t="s">
        <v>14</v>
      </c>
      <c r="AF324" s="112"/>
      <c r="AG324" s="91">
        <f>VLOOKUP($X$109,$B$207:$D$226,3,FALSE)</f>
        <v>3</v>
      </c>
      <c r="AH324" s="111" t="str">
        <f>$A$9</f>
        <v>A. East</v>
      </c>
      <c r="AI324" s="98" t="s">
        <v>2</v>
      </c>
      <c r="AJ324" s="98" t="s">
        <v>3</v>
      </c>
      <c r="AK324" s="98" t="s">
        <v>13</v>
      </c>
      <c r="AL324" s="99" t="s">
        <v>14</v>
      </c>
    </row>
    <row r="325" spans="26:38" ht="12" customHeight="1">
      <c r="Z325" s="96"/>
      <c r="AA325" s="97" t="str">
        <f>$A$91</f>
        <v>L. Torres</v>
      </c>
      <c r="AB325" s="98">
        <f>$L$99</f>
        <v>52</v>
      </c>
      <c r="AC325" s="98">
        <f>$V$99</f>
        <v>45</v>
      </c>
      <c r="AD325" s="98">
        <f>$W$99</f>
        <v>97</v>
      </c>
      <c r="AE325" s="99"/>
      <c r="AF325" s="100"/>
      <c r="AG325" s="96"/>
      <c r="AH325" s="97" t="str">
        <f>$A$10</f>
        <v>R. Reichardt</v>
      </c>
      <c r="AI325" s="98">
        <f>$L$107</f>
        <v>48</v>
      </c>
      <c r="AJ325" s="98">
        <f>$V$107</f>
        <v>39</v>
      </c>
      <c r="AK325" s="98">
        <f>$W$107</f>
        <v>87</v>
      </c>
      <c r="AL325" s="99"/>
    </row>
    <row r="326" spans="26:38" ht="12" customHeight="1">
      <c r="Z326" s="96"/>
      <c r="AA326" s="97" t="str">
        <f>$A$92</f>
        <v>L. Kuhagen</v>
      </c>
      <c r="AB326" s="98">
        <f>$L$100</f>
        <v>50</v>
      </c>
      <c r="AC326" s="98">
        <f>$V$100</f>
        <v>45</v>
      </c>
      <c r="AD326" s="98">
        <f>$W$100</f>
        <v>95</v>
      </c>
      <c r="AE326" s="99"/>
      <c r="AF326" s="100"/>
      <c r="AG326" s="96"/>
      <c r="AH326" s="97" t="str">
        <f>$A$11</f>
        <v>L. Jacques</v>
      </c>
      <c r="AI326" s="98">
        <f>$L$108</f>
        <v>45</v>
      </c>
      <c r="AJ326" s="98">
        <f>$V$108</f>
        <v>48</v>
      </c>
      <c r="AK326" s="98">
        <f>$W$108</f>
        <v>93</v>
      </c>
      <c r="AL326" s="99"/>
    </row>
    <row r="327" spans="26:38" ht="12" customHeight="1">
      <c r="Z327" s="96"/>
      <c r="AA327" s="97" t="str">
        <f>$A$93</f>
        <v>L. Burkholder</v>
      </c>
      <c r="AB327" s="98">
        <f>$L$101</f>
        <v>55</v>
      </c>
      <c r="AC327" s="98">
        <f>$V$101</f>
        <v>55</v>
      </c>
      <c r="AD327" s="98">
        <f>$W$101</f>
        <v>110</v>
      </c>
      <c r="AE327" s="102">
        <f>$X$101</f>
        <v>417</v>
      </c>
      <c r="AF327" s="103"/>
      <c r="AG327" s="96"/>
      <c r="AH327" s="97" t="str">
        <f>$A$12</f>
        <v>M. Lemons</v>
      </c>
      <c r="AI327" s="98">
        <f>$L$109</f>
        <v>46</v>
      </c>
      <c r="AJ327" s="98">
        <f>$V$109</f>
        <v>49</v>
      </c>
      <c r="AK327" s="98">
        <f>$W$109</f>
        <v>95</v>
      </c>
      <c r="AL327" s="102">
        <f>$X$109</f>
        <v>372</v>
      </c>
    </row>
    <row r="328" spans="26:38" ht="12" customHeight="1">
      <c r="Z328" s="96"/>
      <c r="AA328" s="97" t="str">
        <f>$A$94</f>
        <v>T. Capodarco</v>
      </c>
      <c r="AB328" s="98">
        <f>$L$102</f>
        <v>53</v>
      </c>
      <c r="AC328" s="98">
        <f>$V$102</f>
        <v>62</v>
      </c>
      <c r="AD328" s="98">
        <f>$W$102</f>
        <v>115</v>
      </c>
      <c r="AE328" s="104">
        <f>$W$104</f>
        <v>101</v>
      </c>
      <c r="AF328" s="105"/>
      <c r="AG328" s="96"/>
      <c r="AH328" s="97" t="str">
        <f>$A$13</f>
        <v>A. Guzman</v>
      </c>
      <c r="AI328" s="98">
        <f>$L$110</f>
        <v>49</v>
      </c>
      <c r="AJ328" s="98">
        <f>$V$110</f>
        <v>48</v>
      </c>
      <c r="AK328" s="98">
        <f>$W$110</f>
        <v>97</v>
      </c>
      <c r="AL328" s="104">
        <f>$W$113</f>
        <v>84</v>
      </c>
    </row>
    <row r="329" spans="26:38" ht="12" customHeight="1" thickBot="1">
      <c r="Z329" s="106"/>
      <c r="AA329" s="107">
        <f>$A$95</f>
        <v>0</v>
      </c>
      <c r="AB329" s="108">
        <f>$L$103</f>
        <v>99</v>
      </c>
      <c r="AC329" s="108">
        <f>$V$103</f>
        <v>99</v>
      </c>
      <c r="AD329" s="108">
        <f>$W$103</f>
        <v>198</v>
      </c>
      <c r="AE329" s="109"/>
      <c r="AF329" s="110"/>
      <c r="AG329" s="106"/>
      <c r="AH329" s="107" t="str">
        <f>$A$14</f>
        <v>M.Schneider</v>
      </c>
      <c r="AI329" s="108">
        <f>$L$111</f>
        <v>52</v>
      </c>
      <c r="AJ329" s="108">
        <f>$V$111</f>
        <v>53</v>
      </c>
      <c r="AK329" s="108">
        <f>$W$111</f>
        <v>105</v>
      </c>
      <c r="AL329" s="109"/>
    </row>
    <row r="330" spans="26:38" ht="12" customHeight="1" thickTop="1">
      <c r="Z330" s="91" t="e">
        <f>VLOOKUP(#REF!,$B$207:$D$226,3,FALSE)</f>
        <v>#REF!</v>
      </c>
      <c r="AA330" s="92" t="e">
        <f>#REF!</f>
        <v>#REF!</v>
      </c>
      <c r="AB330" s="93" t="s">
        <v>2</v>
      </c>
      <c r="AC330" s="93" t="s">
        <v>3</v>
      </c>
      <c r="AD330" s="119" t="s">
        <v>13</v>
      </c>
      <c r="AE330" s="94" t="s">
        <v>14</v>
      </c>
      <c r="AF330" s="120"/>
      <c r="AG330" s="91">
        <f>VLOOKUP($X$119,$B$207:$D$226,3,FALSE)</f>
        <v>7</v>
      </c>
      <c r="AH330" s="111" t="str">
        <f>$A$33</f>
        <v>B. Central</v>
      </c>
      <c r="AI330" s="98" t="s">
        <v>2</v>
      </c>
      <c r="AJ330" s="98" t="s">
        <v>3</v>
      </c>
      <c r="AK330" s="121" t="s">
        <v>13</v>
      </c>
      <c r="AL330" s="99" t="s">
        <v>14</v>
      </c>
    </row>
    <row r="331" spans="26:38" ht="12" customHeight="1">
      <c r="Z331" s="96"/>
      <c r="AA331" s="97" t="e">
        <f>#REF!</f>
        <v>#REF!</v>
      </c>
      <c r="AB331" s="98" t="e">
        <f>#REF!</f>
        <v>#REF!</v>
      </c>
      <c r="AC331" s="98" t="e">
        <f>#REF!</f>
        <v>#REF!</v>
      </c>
      <c r="AD331" s="121" t="e">
        <f>#REF!</f>
        <v>#REF!</v>
      </c>
      <c r="AE331" s="99"/>
      <c r="AF331" s="122"/>
      <c r="AG331" s="123"/>
      <c r="AH331" s="97" t="str">
        <f>$A$34</f>
        <v>G. Dunn</v>
      </c>
      <c r="AI331" s="98">
        <f>$L$117</f>
        <v>43</v>
      </c>
      <c r="AJ331" s="98">
        <f>$V$117</f>
        <v>44</v>
      </c>
      <c r="AK331" s="121">
        <f>$W$117</f>
        <v>87</v>
      </c>
      <c r="AL331" s="99"/>
    </row>
    <row r="332" spans="26:38" ht="12" customHeight="1">
      <c r="Z332" s="96"/>
      <c r="AA332" s="97" t="e">
        <f>#REF!</f>
        <v>#REF!</v>
      </c>
      <c r="AB332" s="98" t="e">
        <f>#REF!</f>
        <v>#REF!</v>
      </c>
      <c r="AC332" s="98" t="e">
        <f>#REF!</f>
        <v>#REF!</v>
      </c>
      <c r="AD332" s="121" t="e">
        <f>#REF!</f>
        <v>#REF!</v>
      </c>
      <c r="AE332" s="99"/>
      <c r="AF332" s="124"/>
      <c r="AG332" s="123"/>
      <c r="AH332" s="97" t="str">
        <f>$A$35</f>
        <v>T. Moon</v>
      </c>
      <c r="AI332" s="98">
        <f>$L$118</f>
        <v>42</v>
      </c>
      <c r="AJ332" s="98">
        <f>$V$118</f>
        <v>43</v>
      </c>
      <c r="AK332" s="121">
        <f>$W$118</f>
        <v>85</v>
      </c>
      <c r="AL332" s="99"/>
    </row>
    <row r="333" spans="26:38" ht="12" customHeight="1">
      <c r="Z333" s="96"/>
      <c r="AA333" s="97" t="e">
        <f>#REF!</f>
        <v>#REF!</v>
      </c>
      <c r="AB333" s="98" t="e">
        <f>#REF!</f>
        <v>#REF!</v>
      </c>
      <c r="AC333" s="98" t="e">
        <f>#REF!</f>
        <v>#REF!</v>
      </c>
      <c r="AD333" s="121" t="e">
        <f>#REF!</f>
        <v>#REF!</v>
      </c>
      <c r="AE333" s="102" t="e">
        <f>#REF!</f>
        <v>#REF!</v>
      </c>
      <c r="AF333" s="125"/>
      <c r="AG333" s="123"/>
      <c r="AH333" s="97" t="str">
        <f>$A$36</f>
        <v>An. Borowski</v>
      </c>
      <c r="AI333" s="98">
        <f>$L$119</f>
        <v>56</v>
      </c>
      <c r="AJ333" s="98">
        <f>$V$119</f>
        <v>58</v>
      </c>
      <c r="AK333" s="121">
        <f>$W$119</f>
        <v>114</v>
      </c>
      <c r="AL333" s="102">
        <f>$X$119</f>
        <v>366</v>
      </c>
    </row>
    <row r="334" spans="26:38" ht="12" customHeight="1">
      <c r="Z334" s="96"/>
      <c r="AA334" s="97" t="e">
        <f>#REF!</f>
        <v>#REF!</v>
      </c>
      <c r="AB334" s="98" t="e">
        <f>#REF!</f>
        <v>#REF!</v>
      </c>
      <c r="AC334" s="98" t="e">
        <f>#REF!</f>
        <v>#REF!</v>
      </c>
      <c r="AD334" s="121" t="e">
        <f>#REF!</f>
        <v>#REF!</v>
      </c>
      <c r="AE334" s="104" t="e">
        <f>#REF!</f>
        <v>#REF!</v>
      </c>
      <c r="AF334" s="126"/>
      <c r="AG334" s="123"/>
      <c r="AH334" s="97" t="str">
        <f>$A$37</f>
        <v>Al. Borowski</v>
      </c>
      <c r="AI334" s="98">
        <f>$L$120</f>
        <v>46</v>
      </c>
      <c r="AJ334" s="98">
        <f>$V$120</f>
        <v>52</v>
      </c>
      <c r="AK334" s="121">
        <f>$W$120</f>
        <v>98</v>
      </c>
      <c r="AL334" s="104">
        <f>$W$122</f>
        <v>85</v>
      </c>
    </row>
    <row r="335" spans="26:38" ht="12" customHeight="1" thickBot="1">
      <c r="Z335" s="106"/>
      <c r="AA335" s="107" t="e">
        <f>#REF!</f>
        <v>#REF!</v>
      </c>
      <c r="AB335" s="108" t="e">
        <f>#REF!</f>
        <v>#REF!</v>
      </c>
      <c r="AC335" s="108" t="e">
        <f>#REF!</f>
        <v>#REF!</v>
      </c>
      <c r="AD335" s="127" t="e">
        <f>#REF!</f>
        <v>#REF!</v>
      </c>
      <c r="AE335" s="109"/>
      <c r="AF335" s="128"/>
      <c r="AG335" s="129"/>
      <c r="AH335" s="107" t="str">
        <f>$A$38</f>
        <v>E. Nordling</v>
      </c>
      <c r="AI335" s="108">
        <f>$L$121</f>
        <v>46</v>
      </c>
      <c r="AJ335" s="108">
        <f>$V$121</f>
        <v>50</v>
      </c>
      <c r="AK335" s="127">
        <f>$W$121</f>
        <v>96</v>
      </c>
      <c r="AL335" s="109"/>
    </row>
    <row r="336" spans="26:38" ht="12" customHeight="1" thickTop="1">
      <c r="Z336" s="91">
        <f>VLOOKUP($X$135,$B$207:$D$226,3,FALSE)</f>
        <v>8</v>
      </c>
      <c r="AA336" s="111" t="str">
        <f>$A$132</f>
        <v>Racine Case</v>
      </c>
      <c r="AB336" s="98" t="s">
        <v>2</v>
      </c>
      <c r="AC336" s="98" t="s">
        <v>3</v>
      </c>
      <c r="AD336" s="121" t="s">
        <v>13</v>
      </c>
      <c r="AE336" s="99" t="s">
        <v>14</v>
      </c>
      <c r="AF336" s="122"/>
      <c r="AG336" s="130">
        <f>VLOOKUP($X$143,$B$207:$D$226,3,FALSE)</f>
        <v>5</v>
      </c>
      <c r="AH336" s="111" t="str">
        <f>$A$25</f>
        <v>A. West</v>
      </c>
      <c r="AI336" s="98" t="s">
        <v>2</v>
      </c>
      <c r="AJ336" s="98" t="s">
        <v>3</v>
      </c>
      <c r="AK336" s="121" t="s">
        <v>13</v>
      </c>
      <c r="AL336" s="99" t="s">
        <v>14</v>
      </c>
    </row>
    <row r="337" spans="26:38" ht="12" customHeight="1">
      <c r="Z337" s="96"/>
      <c r="AA337" s="97" t="str">
        <f>$A$133</f>
        <v>L. Shawhan</v>
      </c>
      <c r="AB337" s="98">
        <f>$L$133</f>
        <v>46</v>
      </c>
      <c r="AC337" s="98">
        <f>$V$133</f>
        <v>35</v>
      </c>
      <c r="AD337" s="121">
        <f>$W$133</f>
        <v>81</v>
      </c>
      <c r="AE337" s="99"/>
      <c r="AF337" s="124"/>
      <c r="AG337" s="123"/>
      <c r="AH337" s="97" t="str">
        <f>$A$26</f>
        <v>T. Verhyen</v>
      </c>
      <c r="AI337" s="98">
        <f>$L$141</f>
        <v>55</v>
      </c>
      <c r="AJ337" s="98">
        <f>$V$141</f>
        <v>47</v>
      </c>
      <c r="AK337" s="121">
        <f>$W$141</f>
        <v>102</v>
      </c>
      <c r="AL337" s="99"/>
    </row>
    <row r="338" spans="26:38" ht="12" customHeight="1">
      <c r="Z338" s="96"/>
      <c r="AA338" s="97" t="str">
        <f>$A$134</f>
        <v>K. Milestone</v>
      </c>
      <c r="AB338" s="98">
        <f>$L$134</f>
        <v>47</v>
      </c>
      <c r="AC338" s="98">
        <f>$V$134</f>
        <v>48</v>
      </c>
      <c r="AD338" s="121">
        <f>$W$134</f>
        <v>95</v>
      </c>
      <c r="AE338" s="99"/>
      <c r="AF338" s="124"/>
      <c r="AG338" s="123"/>
      <c r="AH338" s="97" t="str">
        <f>$A$27</f>
        <v>E. Pritzl</v>
      </c>
      <c r="AI338" s="98">
        <f>$L$142</f>
        <v>53</v>
      </c>
      <c r="AJ338" s="98">
        <f>$V$142</f>
        <v>48</v>
      </c>
      <c r="AK338" s="121">
        <f>$W$142</f>
        <v>101</v>
      </c>
      <c r="AL338" s="99"/>
    </row>
    <row r="339" spans="26:38" ht="12" customHeight="1">
      <c r="Z339" s="96"/>
      <c r="AA339" s="97" t="str">
        <f>$A$135</f>
        <v>R. Birdsall</v>
      </c>
      <c r="AB339" s="98">
        <f>$L$135</f>
        <v>45</v>
      </c>
      <c r="AC339" s="98">
        <f>$V$135</f>
        <v>40</v>
      </c>
      <c r="AD339" s="121">
        <f>$W$135</f>
        <v>85</v>
      </c>
      <c r="AE339" s="102">
        <f>$X$135</f>
        <v>364</v>
      </c>
      <c r="AF339" s="125"/>
      <c r="AG339" s="123"/>
      <c r="AH339" s="97" t="str">
        <f>$A$28</f>
        <v>M. Rigstad</v>
      </c>
      <c r="AI339" s="98">
        <f>$L$143</f>
        <v>58</v>
      </c>
      <c r="AJ339" s="98">
        <f>$V$143</f>
        <v>56</v>
      </c>
      <c r="AK339" s="121">
        <f>$W$143</f>
        <v>114</v>
      </c>
      <c r="AL339" s="102">
        <f>$X$143</f>
        <v>444</v>
      </c>
    </row>
    <row r="340" spans="26:38" ht="12" customHeight="1">
      <c r="Z340" s="96"/>
      <c r="AA340" s="97" t="str">
        <f>$A$136</f>
        <v>R. Brunner</v>
      </c>
      <c r="AB340" s="98">
        <f>$L$136</f>
        <v>54</v>
      </c>
      <c r="AC340" s="98">
        <f>$V$136</f>
        <v>49</v>
      </c>
      <c r="AD340" s="121">
        <f>$W$136</f>
        <v>103</v>
      </c>
      <c r="AE340" s="104">
        <f>$W$138</f>
        <v>80</v>
      </c>
      <c r="AF340" s="126"/>
      <c r="AG340" s="123"/>
      <c r="AH340" s="97" t="str">
        <f>$A$29</f>
        <v>C. Siamof</v>
      </c>
      <c r="AI340" s="98">
        <f>$L$144</f>
        <v>64</v>
      </c>
      <c r="AJ340" s="98">
        <f>$V$144</f>
        <v>70</v>
      </c>
      <c r="AK340" s="121">
        <f>$W$144</f>
        <v>134</v>
      </c>
      <c r="AL340" s="104">
        <f>$W$147</f>
        <v>100</v>
      </c>
    </row>
    <row r="341" spans="26:38" ht="12" customHeight="1" thickBot="1">
      <c r="Z341" s="106"/>
      <c r="AA341" s="107" t="str">
        <f>$A$137</f>
        <v>B. Glennon</v>
      </c>
      <c r="AB341" s="108">
        <f>$L$137</f>
        <v>60</v>
      </c>
      <c r="AC341" s="108">
        <f>$V$137</f>
        <v>59</v>
      </c>
      <c r="AD341" s="127">
        <f>$W$137</f>
        <v>119</v>
      </c>
      <c r="AE341" s="109"/>
      <c r="AF341" s="128"/>
      <c r="AG341" s="129"/>
      <c r="AH341" s="107">
        <f>$A$30</f>
        <v>0</v>
      </c>
      <c r="AI341" s="108">
        <f>$L$145</f>
        <v>62</v>
      </c>
      <c r="AJ341" s="108">
        <f>$V$145</f>
        <v>65</v>
      </c>
      <c r="AK341" s="127">
        <f>$W$145</f>
        <v>127</v>
      </c>
      <c r="AL341" s="109"/>
    </row>
    <row r="342" spans="26:38" ht="12" customHeight="1" thickTop="1">
      <c r="Z342" s="91">
        <f>VLOOKUP($X$152,$B$207:$D$226,3,FALSE)</f>
        <v>6</v>
      </c>
      <c r="AA342" s="111" t="str">
        <f>$A$50</f>
        <v>D.S.H.A</v>
      </c>
      <c r="AB342" s="98" t="s">
        <v>2</v>
      </c>
      <c r="AC342" s="98" t="s">
        <v>3</v>
      </c>
      <c r="AD342" s="121" t="s">
        <v>13</v>
      </c>
      <c r="AE342" s="99" t="s">
        <v>14</v>
      </c>
      <c r="AF342" s="122"/>
      <c r="AG342" s="130">
        <f>VLOOKUP($X$143,$B$207:$D$226,3,FALSE)</f>
        <v>5</v>
      </c>
      <c r="AH342" s="111" t="str">
        <f>$A$98</f>
        <v>Kewaskum</v>
      </c>
      <c r="AI342" s="98" t="s">
        <v>2</v>
      </c>
      <c r="AJ342" s="98" t="s">
        <v>3</v>
      </c>
      <c r="AK342" s="121" t="s">
        <v>13</v>
      </c>
      <c r="AL342" s="99" t="s">
        <v>14</v>
      </c>
    </row>
    <row r="343" spans="26:38" ht="12" customHeight="1">
      <c r="Z343" s="96"/>
      <c r="AA343" s="97" t="str">
        <f>$A$51</f>
        <v>S. Schreck</v>
      </c>
      <c r="AB343" s="98">
        <f>$L$150</f>
        <v>57</v>
      </c>
      <c r="AC343" s="98">
        <f>$V$150</f>
        <v>48</v>
      </c>
      <c r="AD343" s="121">
        <f>$W$150</f>
        <v>105</v>
      </c>
      <c r="AE343" s="99"/>
      <c r="AF343" s="124"/>
      <c r="AG343" s="123"/>
      <c r="AH343" s="97" t="str">
        <f>$A$99</f>
        <v>L. Wilde</v>
      </c>
      <c r="AI343" s="98">
        <f>$L$166</f>
        <v>52</v>
      </c>
      <c r="AJ343" s="98">
        <f>$V$166</f>
        <v>61</v>
      </c>
      <c r="AK343" s="121">
        <f>$W$166</f>
        <v>113</v>
      </c>
      <c r="AL343" s="99"/>
    </row>
    <row r="344" spans="26:38" ht="12" customHeight="1">
      <c r="Z344" s="96"/>
      <c r="AA344" s="97" t="str">
        <f>$A$52</f>
        <v>E. Besler</v>
      </c>
      <c r="AB344" s="98">
        <f>$L$151</f>
        <v>58</v>
      </c>
      <c r="AC344" s="98">
        <f>$V$151</f>
        <v>55</v>
      </c>
      <c r="AD344" s="121">
        <f>$W$151</f>
        <v>113</v>
      </c>
      <c r="AE344" s="99"/>
      <c r="AF344" s="124"/>
      <c r="AG344" s="123"/>
      <c r="AH344" s="97" t="str">
        <f>$A$100</f>
        <v>E. Eutsey</v>
      </c>
      <c r="AI344" s="98">
        <f>$L$167</f>
        <v>53</v>
      </c>
      <c r="AJ344" s="98">
        <f>$V$167</f>
        <v>56</v>
      </c>
      <c r="AK344" s="121">
        <f>$W$167</f>
        <v>109</v>
      </c>
      <c r="AL344" s="99"/>
    </row>
    <row r="345" spans="26:38" ht="12" customHeight="1">
      <c r="Z345" s="96"/>
      <c r="AA345" s="97" t="str">
        <f>$A$53</f>
        <v>M. Keyes</v>
      </c>
      <c r="AB345" s="98">
        <f>$L$152</f>
        <v>63</v>
      </c>
      <c r="AC345" s="98">
        <f>$V$152</f>
        <v>62</v>
      </c>
      <c r="AD345" s="121">
        <f>$W$152</f>
        <v>125</v>
      </c>
      <c r="AE345" s="102">
        <f>$X$152</f>
        <v>468</v>
      </c>
      <c r="AF345" s="125"/>
      <c r="AG345" s="123"/>
      <c r="AH345" s="97" t="str">
        <f>$A$101</f>
        <v>D. Duarte</v>
      </c>
      <c r="AI345" s="98">
        <f>$L$168</f>
        <v>50</v>
      </c>
      <c r="AJ345" s="98">
        <f>$V$168</f>
        <v>49</v>
      </c>
      <c r="AK345" s="121">
        <f>$W$168</f>
        <v>99</v>
      </c>
      <c r="AL345" s="102">
        <f>$X$168</f>
        <v>435</v>
      </c>
    </row>
    <row r="346" spans="26:38" ht="12" customHeight="1">
      <c r="Z346" s="96"/>
      <c r="AA346" s="97" t="str">
        <f>$A$54</f>
        <v>S. Organ</v>
      </c>
      <c r="AB346" s="98">
        <f>$L$153</f>
        <v>59</v>
      </c>
      <c r="AC346" s="98">
        <f>$V$153</f>
        <v>66</v>
      </c>
      <c r="AD346" s="121">
        <f>$W$153</f>
        <v>125</v>
      </c>
      <c r="AE346" s="104">
        <f>$W$155</f>
        <v>105</v>
      </c>
      <c r="AF346" s="126"/>
      <c r="AG346" s="123"/>
      <c r="AH346" s="97" t="str">
        <f>$A$102</f>
        <v>H. May</v>
      </c>
      <c r="AI346" s="98">
        <f>$L$169</f>
        <v>58</v>
      </c>
      <c r="AJ346" s="98">
        <f>$V$169</f>
        <v>56</v>
      </c>
      <c r="AK346" s="121">
        <f>$W$169</f>
        <v>114</v>
      </c>
      <c r="AL346" s="104">
        <f>$W$171</f>
        <v>99</v>
      </c>
    </row>
    <row r="347" spans="26:38" ht="12" customHeight="1" thickBot="1">
      <c r="Z347" s="106"/>
      <c r="AA347" s="107" t="str">
        <f>$A$55</f>
        <v>E. Gral</v>
      </c>
      <c r="AB347" s="108">
        <f>$L$154</f>
        <v>99</v>
      </c>
      <c r="AC347" s="108" t="str">
        <f>$V$154</f>
        <v>wd</v>
      </c>
      <c r="AD347" s="127" t="str">
        <f>$W$154</f>
        <v>wd</v>
      </c>
      <c r="AE347" s="109"/>
      <c r="AF347" s="128"/>
      <c r="AG347" s="129"/>
      <c r="AH347" s="107">
        <f>$A$103</f>
        <v>0</v>
      </c>
      <c r="AI347" s="108">
        <f>$L$170</f>
        <v>72</v>
      </c>
      <c r="AJ347" s="108">
        <f>$V$170</f>
        <v>66</v>
      </c>
      <c r="AK347" s="127">
        <f>$W$170</f>
        <v>138</v>
      </c>
      <c r="AL347" s="109"/>
    </row>
    <row r="348" spans="26:38" ht="12" customHeight="1" thickTop="1">
      <c r="Z348" s="91">
        <f>VLOOKUP($X$184,$B$207:$D$226,3,FALSE)</f>
        <v>12</v>
      </c>
      <c r="AA348" s="111" t="str">
        <f>$A$173</f>
        <v>Sheboygan</v>
      </c>
      <c r="AB348" s="98" t="s">
        <v>2</v>
      </c>
      <c r="AC348" s="98" t="s">
        <v>3</v>
      </c>
      <c r="AD348" s="121" t="s">
        <v>13</v>
      </c>
      <c r="AE348" s="99" t="s">
        <v>14</v>
      </c>
      <c r="AF348" s="122"/>
      <c r="AG348" s="130">
        <f>VLOOKUP($X$143,$B$207:$D$226,3,FALSE)</f>
        <v>5</v>
      </c>
      <c r="AH348" s="111" t="str">
        <f>$A$140</f>
        <v>Racine Horlick</v>
      </c>
      <c r="AI348" s="98" t="s">
        <v>2</v>
      </c>
      <c r="AJ348" s="98" t="s">
        <v>3</v>
      </c>
      <c r="AK348" s="121" t="s">
        <v>13</v>
      </c>
      <c r="AL348" s="99" t="s">
        <v>14</v>
      </c>
    </row>
    <row r="349" spans="26:38" ht="12" customHeight="1">
      <c r="Z349" s="96"/>
      <c r="AA349" s="97" t="str">
        <f>$A$174</f>
        <v>Z. Vang</v>
      </c>
      <c r="AB349" s="98">
        <f>$L$182</f>
        <v>62</v>
      </c>
      <c r="AC349" s="98">
        <f>$V$182</f>
        <v>67</v>
      </c>
      <c r="AD349" s="121">
        <f>$W$182</f>
        <v>129</v>
      </c>
      <c r="AE349" s="99"/>
      <c r="AF349" s="124"/>
      <c r="AG349" s="123"/>
      <c r="AH349" s="97" t="str">
        <f>$A$141</f>
        <v>H. Friedrich</v>
      </c>
      <c r="AI349" s="98" t="e">
        <f>#REF!</f>
        <v>#REF!</v>
      </c>
      <c r="AJ349" s="98" t="e">
        <f>#REF!</f>
        <v>#REF!</v>
      </c>
      <c r="AK349" s="121" t="e">
        <f>#REF!</f>
        <v>#REF!</v>
      </c>
      <c r="AL349" s="99"/>
    </row>
    <row r="350" spans="26:38" ht="12" customHeight="1">
      <c r="Z350" s="96"/>
      <c r="AA350" s="97" t="str">
        <f>$A$175</f>
        <v>D. Kerrigan</v>
      </c>
      <c r="AB350" s="98">
        <f>$L$183</f>
        <v>49</v>
      </c>
      <c r="AC350" s="98">
        <f>$V$183</f>
        <v>48</v>
      </c>
      <c r="AD350" s="121">
        <f>$W$183</f>
        <v>97</v>
      </c>
      <c r="AE350" s="99"/>
      <c r="AF350" s="124"/>
      <c r="AG350" s="123"/>
      <c r="AH350" s="97" t="str">
        <f>$A$142</f>
        <v>K. Riekkoff</v>
      </c>
      <c r="AI350" s="98" t="e">
        <f>#REF!</f>
        <v>#REF!</v>
      </c>
      <c r="AJ350" s="98" t="e">
        <f>#REF!</f>
        <v>#REF!</v>
      </c>
      <c r="AK350" s="121" t="e">
        <f>#REF!</f>
        <v>#REF!</v>
      </c>
      <c r="AL350" s="99"/>
    </row>
    <row r="351" spans="26:38" ht="12" customHeight="1">
      <c r="Z351" s="96"/>
      <c r="AA351" s="97" t="str">
        <f>$A$176</f>
        <v>E. Cram</v>
      </c>
      <c r="AB351" s="98">
        <f>$L$184</f>
        <v>49</v>
      </c>
      <c r="AC351" s="98">
        <f>$V$184</f>
        <v>56</v>
      </c>
      <c r="AD351" s="121">
        <f>$W$184</f>
        <v>105</v>
      </c>
      <c r="AE351" s="102">
        <f>$X$184</f>
        <v>436</v>
      </c>
      <c r="AF351" s="125"/>
      <c r="AG351" s="123"/>
      <c r="AH351" s="97" t="str">
        <f>$A$143</f>
        <v>A. Schneider</v>
      </c>
      <c r="AI351" s="98" t="e">
        <f>#REF!</f>
        <v>#REF!</v>
      </c>
      <c r="AJ351" s="98" t="e">
        <f>#REF!</f>
        <v>#REF!</v>
      </c>
      <c r="AK351" s="121" t="e">
        <f>#REF!</f>
        <v>#REF!</v>
      </c>
      <c r="AL351" s="102" t="e">
        <f>#REF!</f>
        <v>#REF!</v>
      </c>
    </row>
    <row r="352" spans="26:38" ht="12" customHeight="1">
      <c r="Z352" s="96"/>
      <c r="AA352" s="97" t="str">
        <f>$A$177</f>
        <v>S. Moerchen</v>
      </c>
      <c r="AB352" s="98">
        <f>$L$185</f>
        <v>52</v>
      </c>
      <c r="AC352" s="98">
        <f>$V$185</f>
        <v>53</v>
      </c>
      <c r="AD352" s="121">
        <f>$W$185</f>
        <v>105</v>
      </c>
      <c r="AE352" s="104">
        <f>$W$187</f>
        <v>97</v>
      </c>
      <c r="AF352" s="126"/>
      <c r="AG352" s="123"/>
      <c r="AH352" s="97" t="str">
        <f>$A$144</f>
        <v>K. James</v>
      </c>
      <c r="AI352" s="98" t="e">
        <f>#REF!</f>
        <v>#REF!</v>
      </c>
      <c r="AJ352" s="98" t="e">
        <f>#REF!</f>
        <v>#REF!</v>
      </c>
      <c r="AK352" s="121" t="e">
        <f>#REF!</f>
        <v>#REF!</v>
      </c>
      <c r="AL352" s="104" t="e">
        <f>#REF!</f>
        <v>#REF!</v>
      </c>
    </row>
    <row r="353" spans="26:38" ht="12" customHeight="1" thickBot="1">
      <c r="Z353" s="106"/>
      <c r="AA353" s="107" t="str">
        <f>$A$178</f>
        <v>A. Wierzbach</v>
      </c>
      <c r="AB353" s="108">
        <f>$L$186</f>
        <v>99</v>
      </c>
      <c r="AC353" s="108">
        <f>$V$186</f>
        <v>99</v>
      </c>
      <c r="AD353" s="127">
        <f>$W$186</f>
        <v>198</v>
      </c>
      <c r="AE353" s="109"/>
      <c r="AF353" s="128"/>
      <c r="AG353" s="129"/>
      <c r="AH353" s="107" t="str">
        <f>$A$145</f>
        <v>T. Rudie</v>
      </c>
      <c r="AI353" s="108" t="e">
        <f>#REF!</f>
        <v>#REF!</v>
      </c>
      <c r="AJ353" s="108" t="e">
        <f>#REF!</f>
        <v>#REF!</v>
      </c>
      <c r="AK353" s="127" t="e">
        <f>#REF!</f>
        <v>#REF!</v>
      </c>
      <c r="AL353" s="109"/>
    </row>
    <row r="354" spans="26:38" ht="12" customHeight="1" thickTop="1">
      <c r="Z354" s="91" t="e">
        <f>VLOOKUP(#REF!,$B$207:$D$226,3,FALSE)</f>
        <v>#REF!</v>
      </c>
      <c r="AA354" s="111" t="e">
        <f>#REF!</f>
        <v>#REF!</v>
      </c>
      <c r="AB354" s="98" t="s">
        <v>2</v>
      </c>
      <c r="AC354" s="98" t="s">
        <v>3</v>
      </c>
      <c r="AD354" s="121" t="s">
        <v>13</v>
      </c>
      <c r="AE354" s="99" t="s">
        <v>14</v>
      </c>
      <c r="AF354" s="122"/>
      <c r="AG354" s="130">
        <f>IF(OR($A$190="",$A$190="School Name"),"",VLOOKUP($X$193,$B$207:$D$226,3,FALSE))</f>
      </c>
      <c r="AH354" s="111">
        <f aca="true" t="shared" si="81" ref="AH354:AH359">IF(OR($A$190="",$A$190="School Name"),"",A190)</f>
      </c>
      <c r="AI354" s="98" t="s">
        <v>2</v>
      </c>
      <c r="AJ354" s="98" t="s">
        <v>3</v>
      </c>
      <c r="AK354" s="121" t="s">
        <v>13</v>
      </c>
      <c r="AL354" s="99" t="s">
        <v>14</v>
      </c>
    </row>
    <row r="355" spans="26:38" ht="12" customHeight="1">
      <c r="Z355" s="96"/>
      <c r="AA355" s="97" t="e">
        <f>#REF!</f>
        <v>#REF!</v>
      </c>
      <c r="AB355" s="98" t="e">
        <f>#REF!</f>
        <v>#REF!</v>
      </c>
      <c r="AC355" s="98" t="e">
        <f>#REF!</f>
        <v>#REF!</v>
      </c>
      <c r="AD355" s="121" t="e">
        <f>#REF!</f>
        <v>#REF!</v>
      </c>
      <c r="AE355" s="99"/>
      <c r="AF355" s="124"/>
      <c r="AG355" s="123"/>
      <c r="AH355" s="97">
        <f t="shared" si="81"/>
      </c>
      <c r="AI355" s="98">
        <f>IF(OR($A$190="",$A$190="School Name"),"",L191)</f>
      </c>
      <c r="AJ355" s="98">
        <f>IF(OR($A$190="",$A$190="School Name"),"",V191)</f>
      </c>
      <c r="AK355" s="121">
        <f>IF(OR($A$190="",$A$190="School Name"),"",W191)</f>
      </c>
      <c r="AL355" s="99"/>
    </row>
    <row r="356" spans="26:38" ht="12" customHeight="1">
      <c r="Z356" s="96"/>
      <c r="AA356" s="97" t="e">
        <f>#REF!</f>
        <v>#REF!</v>
      </c>
      <c r="AB356" s="98" t="e">
        <f>#REF!</f>
        <v>#REF!</v>
      </c>
      <c r="AC356" s="98" t="e">
        <f>#REF!</f>
        <v>#REF!</v>
      </c>
      <c r="AD356" s="121" t="e">
        <f>#REF!</f>
        <v>#REF!</v>
      </c>
      <c r="AE356" s="99"/>
      <c r="AF356" s="124"/>
      <c r="AG356" s="123"/>
      <c r="AH356" s="97">
        <f t="shared" si="81"/>
      </c>
      <c r="AI356" s="98">
        <f>IF(OR($A$190="",$A$190="School Name"),"",L192)</f>
      </c>
      <c r="AJ356" s="98">
        <f>IF(OR($A$190="",$A$190="School Name"),"",V192)</f>
      </c>
      <c r="AK356" s="121">
        <f>IF(OR($A$190="",$A$190="School Name"),"",$W$192)</f>
      </c>
      <c r="AL356" s="99"/>
    </row>
    <row r="357" spans="26:38" ht="12" customHeight="1">
      <c r="Z357" s="96"/>
      <c r="AA357" s="97" t="e">
        <f>#REF!</f>
        <v>#REF!</v>
      </c>
      <c r="AB357" s="98" t="e">
        <f>#REF!</f>
        <v>#REF!</v>
      </c>
      <c r="AC357" s="98" t="e">
        <f>#REF!</f>
        <v>#REF!</v>
      </c>
      <c r="AD357" s="121" t="e">
        <f>#REF!</f>
        <v>#REF!</v>
      </c>
      <c r="AE357" s="102" t="e">
        <f>#REF!</f>
        <v>#REF!</v>
      </c>
      <c r="AF357" s="125"/>
      <c r="AG357" s="123"/>
      <c r="AH357" s="97">
        <f t="shared" si="81"/>
      </c>
      <c r="AI357" s="98">
        <f>IF(OR($A$190="",$A$190="School Name"),"",L193)</f>
      </c>
      <c r="AJ357" s="98">
        <f>IF(OR($A$190="",$A$190="School Name"),"",V193)</f>
      </c>
      <c r="AK357" s="121">
        <f>IF(OR($A$190="",$A$190="School Name"),"",$W$193)</f>
      </c>
      <c r="AL357" s="102">
        <f>IF(OR($A$190="",$A$190="School Name"),"",$X$193)</f>
      </c>
    </row>
    <row r="358" spans="26:38" ht="12" customHeight="1">
      <c r="Z358" s="96"/>
      <c r="AA358" s="97" t="e">
        <f>#REF!</f>
        <v>#REF!</v>
      </c>
      <c r="AB358" s="98" t="e">
        <f>#REF!</f>
        <v>#REF!</v>
      </c>
      <c r="AC358" s="98" t="e">
        <f>#REF!</f>
        <v>#REF!</v>
      </c>
      <c r="AD358" s="121" t="e">
        <f>#REF!</f>
        <v>#REF!</v>
      </c>
      <c r="AE358" s="104" t="e">
        <f>#REF!</f>
        <v>#REF!</v>
      </c>
      <c r="AF358" s="126"/>
      <c r="AG358" s="123"/>
      <c r="AH358" s="97">
        <f t="shared" si="81"/>
      </c>
      <c r="AI358" s="98">
        <f>IF(OR($A$190="",$A$190="School Name"),"",L194)</f>
      </c>
      <c r="AJ358" s="98">
        <f>IF(OR($A$190="",$A$190="School Name"),"",V194)</f>
      </c>
      <c r="AK358" s="121">
        <f>IF(OR($A$190="",$A$190="School Name"),"",$W$194)</f>
      </c>
      <c r="AL358" s="104">
        <f>IF(OR($A$190="",$A$190="School Name"),"",$W$196)</f>
      </c>
    </row>
    <row r="359" spans="26:38" ht="12" customHeight="1" thickBot="1">
      <c r="Z359" s="106"/>
      <c r="AA359" s="107" t="e">
        <f>#REF!</f>
        <v>#REF!</v>
      </c>
      <c r="AB359" s="108" t="e">
        <f>#REF!</f>
        <v>#REF!</v>
      </c>
      <c r="AC359" s="108" t="e">
        <f>#REF!</f>
        <v>#REF!</v>
      </c>
      <c r="AD359" s="127" t="e">
        <f>#REF!</f>
        <v>#REF!</v>
      </c>
      <c r="AE359" s="109"/>
      <c r="AF359" s="128"/>
      <c r="AG359" s="129"/>
      <c r="AH359" s="107">
        <f t="shared" si="81"/>
      </c>
      <c r="AI359" s="108">
        <f>IF(OR($A$190="",$A$190="School Name"),"",L195)</f>
      </c>
      <c r="AJ359" s="108">
        <f>IF(OR($A$190="",$A$190="School Name"),"",V195)</f>
      </c>
      <c r="AK359" s="127">
        <f>IF(OR($A$190="",$A$190="School Name"),"",$W$195)</f>
      </c>
      <c r="AL359" s="109"/>
    </row>
    <row r="360" spans="26:38" ht="10.5" thickTop="1">
      <c r="Z360" s="60"/>
      <c r="AA360" s="60"/>
      <c r="AB360" s="60"/>
      <c r="AC360" s="60"/>
      <c r="AD360" s="60"/>
      <c r="AE360" s="61"/>
      <c r="AF360" s="61"/>
      <c r="AG360" s="61"/>
      <c r="AH360" s="60"/>
      <c r="AI360" s="60"/>
      <c r="AJ360" s="60"/>
      <c r="AK360" s="61"/>
      <c r="AL360" s="61"/>
    </row>
    <row r="361" spans="33:38" ht="10.5">
      <c r="AG361" s="48"/>
      <c r="AH361" s="49"/>
      <c r="AI361" s="50"/>
      <c r="AJ361" s="50"/>
      <c r="AK361" s="51"/>
      <c r="AL361" s="51"/>
    </row>
    <row r="362" spans="33:38" ht="10.5">
      <c r="AG362" s="51"/>
      <c r="AH362" s="52"/>
      <c r="AI362" s="50"/>
      <c r="AJ362" s="50"/>
      <c r="AK362" s="51"/>
      <c r="AL362" s="51"/>
    </row>
    <row r="363" spans="33:38" ht="10.5">
      <c r="AG363" s="48"/>
      <c r="AH363" s="49"/>
      <c r="AI363" s="50"/>
      <c r="AJ363" s="50"/>
      <c r="AK363" s="50"/>
      <c r="AL363" s="51"/>
    </row>
    <row r="364" spans="33:38" ht="10.5">
      <c r="AG364" s="51"/>
      <c r="AH364" s="52"/>
      <c r="AI364" s="50"/>
      <c r="AJ364" s="50"/>
      <c r="AK364" s="50"/>
      <c r="AL364" s="51"/>
    </row>
    <row r="365" spans="33:38" ht="10.5">
      <c r="AG365" s="51"/>
      <c r="AH365" s="52"/>
      <c r="AI365" s="50"/>
      <c r="AJ365" s="50"/>
      <c r="AK365" s="50"/>
      <c r="AL365" s="51"/>
    </row>
    <row r="366" spans="33:38" ht="10.5">
      <c r="AG366" s="51"/>
      <c r="AH366" s="52"/>
      <c r="AI366" s="50"/>
      <c r="AJ366" s="50"/>
      <c r="AK366" s="50"/>
      <c r="AL366" s="48"/>
    </row>
    <row r="367" spans="33:38" ht="10.5">
      <c r="AG367" s="51"/>
      <c r="AH367" s="52"/>
      <c r="AI367" s="50"/>
      <c r="AJ367" s="50"/>
      <c r="AK367" s="50"/>
      <c r="AL367" s="53"/>
    </row>
    <row r="368" spans="33:38" ht="10.5">
      <c r="AG368" s="51"/>
      <c r="AH368" s="52"/>
      <c r="AI368" s="50"/>
      <c r="AJ368" s="50"/>
      <c r="AK368" s="50"/>
      <c r="AL368" s="51"/>
    </row>
    <row r="630" ht="9.75">
      <c r="AO630" s="1" t="s">
        <v>20</v>
      </c>
    </row>
    <row r="648" ht="9.75">
      <c r="A648" s="2" t="s">
        <v>19</v>
      </c>
    </row>
  </sheetData>
  <sheetProtection/>
  <mergeCells count="8">
    <mergeCell ref="Z297:AL297"/>
    <mergeCell ref="Z189:AE189"/>
    <mergeCell ref="AH189:AL189"/>
    <mergeCell ref="AI209:AK209"/>
    <mergeCell ref="R6:W7"/>
    <mergeCell ref="A4:W4"/>
    <mergeCell ref="A5:W5"/>
    <mergeCell ref="Z296:AL296"/>
  </mergeCells>
  <printOptions/>
  <pageMargins left="0.5" right="0.25" top="0.1" bottom="0" header="0" footer="0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selection activeCell="F14" sqref="F14"/>
    </sheetView>
  </sheetViews>
  <sheetFormatPr defaultColWidth="8.8515625" defaultRowHeight="12.75"/>
  <cols>
    <col min="1" max="1" width="9.00390625" style="0" customWidth="1"/>
    <col min="2" max="2" width="20.00390625" style="0" bestFit="1" customWidth="1"/>
    <col min="3" max="4" width="8.8515625" style="0" customWidth="1"/>
    <col min="5" max="5" width="7.140625" style="142" customWidth="1"/>
  </cols>
  <sheetData>
    <row r="1" spans="1:15" ht="12">
      <c r="A1" t="str">
        <f>PlayersTeamsScores!B133</f>
        <v>RC</v>
      </c>
      <c r="B1" t="str">
        <f>PlayersTeamsScores!$A133</f>
        <v>L. Shawhan</v>
      </c>
      <c r="C1">
        <f>PlayersTeamsScores!$W133</f>
        <v>81</v>
      </c>
      <c r="D1">
        <f>(72-C1)*-1</f>
        <v>9</v>
      </c>
      <c r="E1" s="142">
        <v>1</v>
      </c>
      <c r="F1" s="133" t="s">
        <v>54</v>
      </c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">
      <c r="A2" t="str">
        <f>PlayersTeamsScores!B34</f>
        <v>BC</v>
      </c>
      <c r="B2" t="str">
        <f>PlayersTeamsScores!$A34</f>
        <v>G. Dunn</v>
      </c>
      <c r="C2">
        <f>PlayersTeamsScores!$W34</f>
        <v>81</v>
      </c>
      <c r="D2">
        <f>(72-C2)*-1</f>
        <v>9</v>
      </c>
      <c r="E2" s="142">
        <v>2</v>
      </c>
      <c r="F2" s="133" t="s">
        <v>55</v>
      </c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">
      <c r="A3" t="str">
        <f>PlayersTeamsScores!B59</f>
        <v>DN</v>
      </c>
      <c r="B3" t="str">
        <f>PlayersTeamsScores!$A59</f>
        <v>M. Carney</v>
      </c>
      <c r="C3">
        <f>PlayersTeamsScores!$W59</f>
        <v>81</v>
      </c>
      <c r="D3">
        <f>(72-C3)*-1</f>
        <v>9</v>
      </c>
      <c r="E3" s="142">
        <v>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">
      <c r="A4" t="str">
        <f>PlayersTeamsScores!B35</f>
        <v>BC</v>
      </c>
      <c r="B4" t="str">
        <f>PlayersTeamsScores!$A35</f>
        <v>T. Moon</v>
      </c>
      <c r="C4">
        <f>PlayersTeamsScores!$W35</f>
        <v>81</v>
      </c>
      <c r="D4">
        <f>(72-C4)*-1</f>
        <v>9</v>
      </c>
      <c r="E4" s="142">
        <v>4</v>
      </c>
      <c r="F4" s="133" t="s">
        <v>56</v>
      </c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">
      <c r="A5" t="str">
        <f>PlayersTeamsScores!B37</f>
        <v>BC</v>
      </c>
      <c r="B5" t="str">
        <f>PlayersTeamsScores!$A37</f>
        <v>Al. Borowski</v>
      </c>
      <c r="C5">
        <f>PlayersTeamsScores!$W37</f>
        <v>81</v>
      </c>
      <c r="D5">
        <f>(72-C5)*-1</f>
        <v>9</v>
      </c>
      <c r="E5" s="142">
        <v>5</v>
      </c>
    </row>
    <row r="6" spans="1:5" ht="12">
      <c r="A6" t="str">
        <f>PlayersTeamsScores!B83</f>
        <v>GBP</v>
      </c>
      <c r="B6" t="str">
        <f>PlayersTeamsScores!$A83</f>
        <v>M. Neumeier</v>
      </c>
      <c r="C6">
        <f>PlayersTeamsScores!$W83</f>
        <v>82</v>
      </c>
      <c r="D6">
        <f>(72-C6)*-1</f>
        <v>10</v>
      </c>
      <c r="E6" s="142">
        <v>6</v>
      </c>
    </row>
    <row r="7" spans="1:5" ht="12">
      <c r="A7" t="str">
        <f>PlayersTeamsScores!B76</f>
        <v>GBS </v>
      </c>
      <c r="B7" t="str">
        <f>PlayersTeamsScores!$A76</f>
        <v>M. Lange</v>
      </c>
      <c r="C7">
        <f>PlayersTeamsScores!$W76</f>
        <v>82</v>
      </c>
      <c r="D7">
        <f>(72-C7)*-1</f>
        <v>10</v>
      </c>
      <c r="E7" s="142">
        <v>7</v>
      </c>
    </row>
    <row r="8" spans="1:5" ht="12">
      <c r="A8" t="str">
        <f>PlayersTeamsScores!B18</f>
        <v>AN</v>
      </c>
      <c r="B8" t="str">
        <f>PlayersTeamsScores!$A18</f>
        <v>O. Robinson</v>
      </c>
      <c r="C8">
        <f>PlayersTeamsScores!$W18</f>
        <v>82</v>
      </c>
      <c r="D8">
        <f>(72-C8)*-1</f>
        <v>10</v>
      </c>
      <c r="E8" s="142">
        <v>8</v>
      </c>
    </row>
    <row r="9" spans="1:5" ht="12">
      <c r="A9" t="str">
        <f>PlayersTeamsScores!B51</f>
        <v>DS</v>
      </c>
      <c r="B9" t="str">
        <f>PlayersTeamsScores!$A51</f>
        <v>S. Schreck</v>
      </c>
      <c r="C9">
        <f>PlayersTeamsScores!$W51</f>
        <v>83</v>
      </c>
      <c r="D9">
        <f>(72-C9)*-1</f>
        <v>11</v>
      </c>
      <c r="E9" s="142">
        <v>9</v>
      </c>
    </row>
    <row r="10" spans="1:5" ht="12">
      <c r="A10" t="str">
        <f>PlayersTeamsScores!B43</f>
        <v>BE</v>
      </c>
      <c r="B10" t="str">
        <f>PlayersTeamsScores!$A43</f>
        <v>K. Hartman</v>
      </c>
      <c r="C10">
        <f>PlayersTeamsScores!$W43</f>
        <v>84</v>
      </c>
      <c r="D10">
        <f>(72-C10)*-1</f>
        <v>12</v>
      </c>
      <c r="E10" s="142">
        <v>10</v>
      </c>
    </row>
    <row r="11" spans="1:4" ht="12">
      <c r="A11" t="str">
        <f>PlayersTeamsScores!B91</f>
        <v>KT</v>
      </c>
      <c r="B11" t="str">
        <f>PlayersTeamsScores!$A91</f>
        <v>L. Torres</v>
      </c>
      <c r="C11">
        <f>PlayersTeamsScores!$W91</f>
        <v>85</v>
      </c>
      <c r="D11">
        <f>(72-C11)*-1</f>
        <v>13</v>
      </c>
    </row>
    <row r="12" spans="1:4" ht="12">
      <c r="A12" t="str">
        <f>PlayersTeamsScores!B118</f>
        <v>MF</v>
      </c>
      <c r="B12" t="str">
        <f>PlayersTeamsScores!$A118</f>
        <v>J. Gruber</v>
      </c>
      <c r="C12">
        <f>PlayersTeamsScores!$W118</f>
        <v>85</v>
      </c>
      <c r="D12">
        <f>(72-C12)*-1</f>
        <v>13</v>
      </c>
    </row>
    <row r="13" spans="1:4" ht="12">
      <c r="A13" t="str">
        <f>PlayersTeamsScores!B135</f>
        <v>RC</v>
      </c>
      <c r="B13" t="str">
        <f>PlayersTeamsScores!$A135</f>
        <v>R. Birdsall</v>
      </c>
      <c r="C13">
        <f>PlayersTeamsScores!$W135</f>
        <v>85</v>
      </c>
      <c r="D13">
        <f>(72-C13)*-1</f>
        <v>13</v>
      </c>
    </row>
    <row r="14" spans="1:4" ht="12">
      <c r="A14" t="str">
        <f>PlayersTeamsScores!B44</f>
        <v>BE</v>
      </c>
      <c r="B14" t="str">
        <f>PlayersTeamsScores!$A44</f>
        <v>N. Galang</v>
      </c>
      <c r="C14">
        <f>PlayersTeamsScores!$W44</f>
        <v>86</v>
      </c>
      <c r="D14">
        <f>(72-C14)*-1</f>
        <v>14</v>
      </c>
    </row>
    <row r="15" spans="1:4" ht="12">
      <c r="A15" t="str">
        <f>PlayersTeamsScores!B117</f>
        <v>MF</v>
      </c>
      <c r="B15" t="str">
        <f>PlayersTeamsScores!$A117</f>
        <v>M. Scrobel</v>
      </c>
      <c r="C15">
        <f>PlayersTeamsScores!$W117</f>
        <v>87</v>
      </c>
      <c r="D15">
        <f>(72-C15)*-1</f>
        <v>15</v>
      </c>
    </row>
    <row r="16" spans="1:4" ht="12">
      <c r="A16" t="str">
        <f>PlayersTeamsScores!B75</f>
        <v>GBS </v>
      </c>
      <c r="B16" t="str">
        <f>PlayersTeamsScores!$A75</f>
        <v>S. Champion</v>
      </c>
      <c r="C16">
        <f>PlayersTeamsScores!$W75</f>
        <v>87</v>
      </c>
      <c r="D16">
        <f aca="true" t="shared" si="0" ref="D16:D34">(72-C16)*-1</f>
        <v>15</v>
      </c>
    </row>
    <row r="17" spans="1:4" ht="12">
      <c r="A17" t="str">
        <f>PlayersTeamsScores!B107</f>
        <v>Kim</v>
      </c>
      <c r="B17" t="str">
        <f>PlayersTeamsScores!$A107</f>
        <v>A. Laurino</v>
      </c>
      <c r="C17">
        <f>PlayersTeamsScores!$W107</f>
        <v>87</v>
      </c>
      <c r="D17">
        <f t="shared" si="0"/>
        <v>15</v>
      </c>
    </row>
    <row r="18" spans="1:4" ht="12">
      <c r="A18" t="str">
        <f>PlayersTeamsScores!B10</f>
        <v>AE</v>
      </c>
      <c r="B18" t="str">
        <f>PlayersTeamsScores!$A10</f>
        <v>R. Reichardt</v>
      </c>
      <c r="C18">
        <f>PlayersTeamsScores!$W10</f>
        <v>88</v>
      </c>
      <c r="D18">
        <f t="shared" si="0"/>
        <v>16</v>
      </c>
    </row>
    <row r="19" spans="1:4" ht="12">
      <c r="A19" t="str">
        <f>PlayersTeamsScores!B46</f>
        <v>BE</v>
      </c>
      <c r="B19" t="str">
        <f>PlayersTeamsScores!$A46</f>
        <v>M. McCann</v>
      </c>
      <c r="C19">
        <f>PlayersTeamsScores!$W46</f>
        <v>89</v>
      </c>
      <c r="D19">
        <f t="shared" si="0"/>
        <v>17</v>
      </c>
    </row>
    <row r="20" spans="1:4" ht="12">
      <c r="A20" t="str">
        <f>PlayersTeamsScores!B20</f>
        <v>AN</v>
      </c>
      <c r="B20" t="str">
        <f>PlayersTeamsScores!$A20</f>
        <v>S. Maule</v>
      </c>
      <c r="C20">
        <f>PlayersTeamsScores!$W20</f>
        <v>90</v>
      </c>
      <c r="D20">
        <f t="shared" si="0"/>
        <v>18</v>
      </c>
    </row>
    <row r="21" spans="1:4" ht="12">
      <c r="A21" t="str">
        <f>PlayersTeamsScores!B68</f>
        <v>FRA</v>
      </c>
      <c r="B21" t="str">
        <f>PlayersTeamsScores!$A68</f>
        <v>M. Hessil</v>
      </c>
      <c r="C21">
        <f>PlayersTeamsScores!$W68</f>
        <v>90</v>
      </c>
      <c r="D21">
        <f t="shared" si="0"/>
        <v>18</v>
      </c>
    </row>
    <row r="22" spans="1:4" ht="12">
      <c r="A22" t="str">
        <f>PlayersTeamsScores!B176</f>
        <v>SHB</v>
      </c>
      <c r="B22" t="str">
        <f>PlayersTeamsScores!$A176</f>
        <v>E. Cram</v>
      </c>
      <c r="C22">
        <f>PlayersTeamsScores!$W176</f>
        <v>92</v>
      </c>
      <c r="D22">
        <f t="shared" si="0"/>
        <v>20</v>
      </c>
    </row>
    <row r="23" spans="1:4" ht="12">
      <c r="A23" t="str">
        <f>PlayersTeamsScores!B45</f>
        <v>BE</v>
      </c>
      <c r="B23" t="str">
        <f>PlayersTeamsScores!$A45</f>
        <v>P. Altenbach</v>
      </c>
      <c r="C23">
        <f>PlayersTeamsScores!$W45</f>
        <v>92</v>
      </c>
      <c r="D23">
        <f t="shared" si="0"/>
        <v>20</v>
      </c>
    </row>
    <row r="24" spans="1:4" ht="12">
      <c r="A24" t="str">
        <f>PlayersTeamsScores!B53</f>
        <v>DS</v>
      </c>
      <c r="B24" t="str">
        <f>PlayersTeamsScores!$A53</f>
        <v>M. Keyes</v>
      </c>
      <c r="C24">
        <f>PlayersTeamsScores!$W53</f>
        <v>92</v>
      </c>
      <c r="D24">
        <f t="shared" si="0"/>
        <v>20</v>
      </c>
    </row>
    <row r="25" spans="1:4" ht="12">
      <c r="A25" t="str">
        <f>PlayersTeamsScores!B26</f>
        <v>AW</v>
      </c>
      <c r="B25" t="str">
        <f>PlayersTeamsScores!$A26</f>
        <v>T. Verhyen</v>
      </c>
      <c r="C25">
        <f>PlayersTeamsScores!$W26</f>
        <v>93</v>
      </c>
      <c r="D25">
        <f t="shared" si="0"/>
        <v>21</v>
      </c>
    </row>
    <row r="26" spans="1:4" ht="12">
      <c r="A26" t="str">
        <f>PlayersTeamsScores!B108</f>
        <v>Kim</v>
      </c>
      <c r="B26" t="str">
        <f>PlayersTeamsScores!$A108</f>
        <v>H. Van Eperen</v>
      </c>
      <c r="C26">
        <f>PlayersTeamsScores!$W108</f>
        <v>93</v>
      </c>
      <c r="D26">
        <f t="shared" si="0"/>
        <v>21</v>
      </c>
    </row>
    <row r="27" spans="1:4" ht="12">
      <c r="A27" t="str">
        <f>PlayersTeamsScores!B19</f>
        <v>AN</v>
      </c>
      <c r="B27" t="str">
        <f>PlayersTeamsScores!$A19</f>
        <v>L. Hidde</v>
      </c>
      <c r="C27">
        <f>PlayersTeamsScores!$W19</f>
        <v>94</v>
      </c>
      <c r="D27">
        <f t="shared" si="0"/>
        <v>22</v>
      </c>
    </row>
    <row r="28" spans="1:4" ht="12">
      <c r="A28" t="str">
        <f>PlayersTeamsScores!B174</f>
        <v>SHB</v>
      </c>
      <c r="B28" t="str">
        <f>PlayersTeamsScores!$A174</f>
        <v>Z. Vang</v>
      </c>
      <c r="C28">
        <f>PlayersTeamsScores!$W174</f>
        <v>94</v>
      </c>
      <c r="D28">
        <f t="shared" si="0"/>
        <v>22</v>
      </c>
    </row>
    <row r="29" spans="1:4" ht="12">
      <c r="A29" t="str">
        <f>PlayersTeamsScores!B60</f>
        <v>DN</v>
      </c>
      <c r="B29" t="str">
        <f>PlayersTeamsScores!$A60</f>
        <v>L. Hansen</v>
      </c>
      <c r="C29">
        <f>PlayersTeamsScores!$W60</f>
        <v>94</v>
      </c>
      <c r="D29">
        <f t="shared" si="0"/>
        <v>22</v>
      </c>
    </row>
    <row r="30" spans="1:4" ht="12">
      <c r="A30" t="str">
        <f>PlayersTeamsScores!B134</f>
        <v>RC</v>
      </c>
      <c r="B30" t="str">
        <f>PlayersTeamsScores!$A134</f>
        <v>K. Milestone</v>
      </c>
      <c r="C30">
        <f>PlayersTeamsScores!$W134</f>
        <v>95</v>
      </c>
      <c r="D30">
        <f t="shared" si="0"/>
        <v>23</v>
      </c>
    </row>
    <row r="31" spans="1:4" ht="12">
      <c r="A31" t="str">
        <f>PlayersTeamsScores!B67</f>
        <v>FRA</v>
      </c>
      <c r="B31" t="str">
        <f>PlayersTeamsScores!$A67</f>
        <v>Kaitlin Bowe</v>
      </c>
      <c r="C31">
        <f>PlayersTeamsScores!$W67</f>
        <v>95</v>
      </c>
      <c r="D31">
        <f t="shared" si="0"/>
        <v>23</v>
      </c>
    </row>
    <row r="32" spans="1:4" ht="12">
      <c r="A32" t="str">
        <f>PlayersTeamsScores!B47</f>
        <v>BE</v>
      </c>
      <c r="B32" t="str">
        <f>PlayersTeamsScores!$A47</f>
        <v>C. Denton</v>
      </c>
      <c r="C32">
        <f>PlayersTeamsScores!$W47</f>
        <v>95</v>
      </c>
      <c r="D32">
        <f t="shared" si="0"/>
        <v>23</v>
      </c>
    </row>
    <row r="33" spans="1:4" ht="12">
      <c r="A33" t="str">
        <f>PlayersTeamsScores!B61</f>
        <v>DN</v>
      </c>
      <c r="B33" t="str">
        <f>PlayersTeamsScores!$A61</f>
        <v>L. Bielinski</v>
      </c>
      <c r="C33">
        <f>PlayersTeamsScores!$W61</f>
        <v>95</v>
      </c>
      <c r="D33">
        <f t="shared" si="0"/>
        <v>23</v>
      </c>
    </row>
    <row r="34" spans="1:4" ht="12">
      <c r="A34" t="str">
        <f>PlayersTeamsScores!B109</f>
        <v>Kim</v>
      </c>
      <c r="B34" t="str">
        <f>PlayersTeamsScores!$A109</f>
        <v>H. Braun</v>
      </c>
      <c r="C34">
        <f>PlayersTeamsScores!$W109</f>
        <v>95</v>
      </c>
      <c r="D34">
        <f t="shared" si="0"/>
        <v>23</v>
      </c>
    </row>
    <row r="35" spans="1:4" ht="12">
      <c r="A35" t="str">
        <f>PlayersTeamsScores!B100</f>
        <v>Kew</v>
      </c>
      <c r="B35" t="str">
        <f>PlayersTeamsScores!$A100</f>
        <v>E. Eutsey</v>
      </c>
      <c r="C35">
        <f>PlayersTeamsScores!$W100</f>
        <v>95</v>
      </c>
      <c r="D35">
        <f aca="true" t="shared" si="1" ref="D35:D40">(72-C35)*-1</f>
        <v>23</v>
      </c>
    </row>
    <row r="36" spans="1:4" ht="12">
      <c r="A36" t="str">
        <f>PlayersTeamsScores!B70</f>
        <v>FRA</v>
      </c>
      <c r="B36" t="str">
        <f>PlayersTeamsScores!$A70</f>
        <v>F. Krause</v>
      </c>
      <c r="C36">
        <f>PlayersTeamsScores!$W70</f>
        <v>96</v>
      </c>
      <c r="D36">
        <f t="shared" si="1"/>
        <v>24</v>
      </c>
    </row>
    <row r="37" spans="1:4" ht="12">
      <c r="A37" t="str">
        <f>PlayersTeamsScores!B55</f>
        <v>DS</v>
      </c>
      <c r="B37" t="str">
        <f>PlayersTeamsScores!$A55</f>
        <v>E. Gral</v>
      </c>
      <c r="C37">
        <f>PlayersTeamsScores!$W55</f>
        <v>96</v>
      </c>
      <c r="D37">
        <f t="shared" si="1"/>
        <v>24</v>
      </c>
    </row>
    <row r="38" spans="1:4" ht="12">
      <c r="A38" t="str">
        <f>PlayersTeamsScores!B121</f>
        <v>MF</v>
      </c>
      <c r="B38" t="str">
        <f>PlayersTeamsScores!$A121</f>
        <v>H. Barbee</v>
      </c>
      <c r="C38">
        <f>PlayersTeamsScores!$W121</f>
        <v>96</v>
      </c>
      <c r="D38">
        <f t="shared" si="1"/>
        <v>24</v>
      </c>
    </row>
    <row r="39" spans="1:4" ht="12">
      <c r="A39" t="str">
        <f>PlayersTeamsScores!B36</f>
        <v>BC</v>
      </c>
      <c r="B39" t="str">
        <f>PlayersTeamsScores!$A36</f>
        <v>An. Borowski</v>
      </c>
      <c r="C39">
        <f>PlayersTeamsScores!$W36</f>
        <v>97</v>
      </c>
      <c r="D39">
        <f t="shared" si="1"/>
        <v>25</v>
      </c>
    </row>
    <row r="40" spans="1:4" ht="12">
      <c r="A40" t="str">
        <f>PlayersTeamsScores!B110</f>
        <v>Kim</v>
      </c>
      <c r="B40" t="str">
        <f>PlayersTeamsScores!$A110</f>
        <v>K. Hacker</v>
      </c>
      <c r="C40">
        <f>PlayersTeamsScores!$W110</f>
        <v>97</v>
      </c>
      <c r="D40">
        <f t="shared" si="1"/>
        <v>25</v>
      </c>
    </row>
    <row r="41" spans="1:4" ht="12">
      <c r="A41" t="str">
        <f>PlayersTeamsScores!B99</f>
        <v>Kew</v>
      </c>
      <c r="B41" t="str">
        <f>PlayersTeamsScores!$A99</f>
        <v>L. Wilde</v>
      </c>
      <c r="C41">
        <f>PlayersTeamsScores!$W99</f>
        <v>97</v>
      </c>
      <c r="D41">
        <f aca="true" t="shared" si="2" ref="D41:D48">(72-C41)*-1</f>
        <v>25</v>
      </c>
    </row>
    <row r="42" spans="1:4" ht="12">
      <c r="A42" t="str">
        <f>PlayersTeamsScores!B183</f>
        <v>TE</v>
      </c>
      <c r="B42" t="str">
        <f>PlayersTeamsScores!$A183</f>
        <v>S. Wolleman</v>
      </c>
      <c r="C42">
        <f>PlayersTeamsScores!$W183</f>
        <v>97</v>
      </c>
      <c r="D42">
        <f t="shared" si="2"/>
        <v>25</v>
      </c>
    </row>
    <row r="43" spans="1:4" ht="12">
      <c r="A43" t="str">
        <f>PlayersTeamsScores!B71</f>
        <v>FRA</v>
      </c>
      <c r="B43" t="str">
        <f>PlayersTeamsScores!$A71</f>
        <v>T.Scot</v>
      </c>
      <c r="C43">
        <f>PlayersTeamsScores!$W71</f>
        <v>97</v>
      </c>
      <c r="D43">
        <f t="shared" si="2"/>
        <v>25</v>
      </c>
    </row>
    <row r="44" spans="1:4" ht="12">
      <c r="A44" t="str">
        <f>PlayersTeamsScores!B92</f>
        <v>KT</v>
      </c>
      <c r="B44" t="str">
        <f>PlayersTeamsScores!$A92</f>
        <v>L. Kuhagen</v>
      </c>
      <c r="C44">
        <f>PlayersTeamsScores!$W92</f>
        <v>98</v>
      </c>
      <c r="D44">
        <f t="shared" si="2"/>
        <v>26</v>
      </c>
    </row>
    <row r="45" spans="1:4" ht="12">
      <c r="A45" t="str">
        <f>PlayersTeamsScores!B27</f>
        <v>AW</v>
      </c>
      <c r="B45" t="str">
        <f>PlayersTeamsScores!$A27</f>
        <v>E. Pritzl</v>
      </c>
      <c r="C45">
        <f>PlayersTeamsScores!$W27</f>
        <v>98</v>
      </c>
      <c r="D45">
        <f t="shared" si="2"/>
        <v>26</v>
      </c>
    </row>
    <row r="46" spans="1:4" ht="12">
      <c r="A46" t="str">
        <f>PlayersTeamsScores!B120</f>
        <v>MF</v>
      </c>
      <c r="B46" t="str">
        <f>PlayersTeamsScores!$A120</f>
        <v>M. Richards</v>
      </c>
      <c r="C46">
        <f>PlayersTeamsScores!$W120</f>
        <v>98</v>
      </c>
      <c r="D46">
        <f t="shared" si="2"/>
        <v>26</v>
      </c>
    </row>
    <row r="47" spans="1:4" ht="12">
      <c r="A47" t="str">
        <f>PlayersTeamsScores!B39</f>
        <v>ex</v>
      </c>
      <c r="B47" t="str">
        <f>PlayersTeamsScores!$A39</f>
        <v>e. Oberst</v>
      </c>
      <c r="C47">
        <f>PlayersTeamsScores!$W39</f>
        <v>99</v>
      </c>
      <c r="D47">
        <f t="shared" si="2"/>
        <v>27</v>
      </c>
    </row>
    <row r="48" spans="1:4" ht="12">
      <c r="A48" t="str">
        <f>PlayersTeamsScores!B21</f>
        <v>AN</v>
      </c>
      <c r="B48" t="str">
        <f>PlayersTeamsScores!$A21</f>
        <v>O. Kapheim</v>
      </c>
      <c r="C48">
        <f>PlayersTeamsScores!$W21</f>
        <v>99</v>
      </c>
      <c r="D48">
        <f t="shared" si="2"/>
        <v>27</v>
      </c>
    </row>
    <row r="49" spans="1:4" ht="12">
      <c r="A49" t="str">
        <f>PlayersTeamsScores!B168</f>
        <v>SHA</v>
      </c>
      <c r="B49" t="str">
        <f>PlayersTeamsScores!$A168</f>
        <v>C. Baumann</v>
      </c>
      <c r="C49">
        <f>PlayersTeamsScores!$W168</f>
        <v>99</v>
      </c>
      <c r="D49">
        <f>(72-C49)*-1</f>
        <v>27</v>
      </c>
    </row>
    <row r="50" spans="1:4" ht="12">
      <c r="A50" t="str">
        <f>PlayersTeamsScores!B69</f>
        <v>FRA</v>
      </c>
      <c r="B50" t="str">
        <f>PlayersTeamsScores!$A69</f>
        <v>Kristen Bowe</v>
      </c>
      <c r="C50">
        <f>PlayersTeamsScores!$W69</f>
        <v>99</v>
      </c>
      <c r="D50">
        <f>(72-C50)*-1</f>
        <v>27</v>
      </c>
    </row>
    <row r="51" spans="1:4" ht="12">
      <c r="A51" t="str">
        <f>PlayersTeamsScores!B158</f>
        <v>SEY</v>
      </c>
      <c r="B51" t="str">
        <f>PlayersTeamsScores!$A158</f>
        <v>B. Simpson</v>
      </c>
      <c r="C51">
        <f>PlayersTeamsScores!$W158</f>
        <v>99</v>
      </c>
      <c r="D51">
        <f>(72-C51)*-1</f>
        <v>27</v>
      </c>
    </row>
    <row r="52" spans="1:4" ht="12">
      <c r="A52" t="str">
        <f>PlayersTeamsScores!B178</f>
        <v>SHB</v>
      </c>
      <c r="B52" t="str">
        <f>PlayersTeamsScores!$A178</f>
        <v>A. Wierzbach</v>
      </c>
      <c r="C52">
        <f>PlayersTeamsScores!$W178</f>
        <v>99</v>
      </c>
      <c r="D52">
        <f>(72-C52)*-1</f>
        <v>27</v>
      </c>
    </row>
    <row r="53" spans="1:4" ht="12">
      <c r="A53" t="str">
        <f>PlayersTeamsScores!B52</f>
        <v>DS</v>
      </c>
      <c r="B53" t="str">
        <f>PlayersTeamsScores!$A52</f>
        <v>E. Besler</v>
      </c>
      <c r="C53">
        <f>PlayersTeamsScores!$W52</f>
        <v>101</v>
      </c>
      <c r="D53">
        <f>(72-C53)*-1</f>
        <v>29</v>
      </c>
    </row>
    <row r="54" spans="1:4" ht="12">
      <c r="A54" t="str">
        <f>PlayersTeamsScores!B54</f>
        <v>DS</v>
      </c>
      <c r="B54" t="str">
        <f>PlayersTeamsScores!$A54</f>
        <v>S. Organ</v>
      </c>
      <c r="C54">
        <f>PlayersTeamsScores!$W54</f>
        <v>101</v>
      </c>
      <c r="D54">
        <f aca="true" t="shared" si="3" ref="D54:D64">(72-C54)*-1</f>
        <v>29</v>
      </c>
    </row>
    <row r="55" spans="1:4" ht="12">
      <c r="A55" t="str">
        <f>PlayersTeamsScores!B142</f>
        <v>RH</v>
      </c>
      <c r="B55" t="str">
        <f>PlayersTeamsScores!$A142</f>
        <v>K. Riekkoff</v>
      </c>
      <c r="C55">
        <f>PlayersTeamsScores!$W142</f>
        <v>101</v>
      </c>
      <c r="D55">
        <f t="shared" si="3"/>
        <v>29</v>
      </c>
    </row>
    <row r="56" spans="1:4" ht="12">
      <c r="A56" t="str">
        <f>PlayersTeamsScores!B85</f>
        <v>GBP</v>
      </c>
      <c r="B56" t="str">
        <f>PlayersTeamsScores!$A85</f>
        <v>S. Onesti</v>
      </c>
      <c r="C56">
        <f>PlayersTeamsScores!$W85</f>
        <v>101</v>
      </c>
      <c r="D56">
        <f t="shared" si="3"/>
        <v>29</v>
      </c>
    </row>
    <row r="57" spans="1:4" ht="12">
      <c r="A57" t="str">
        <f>PlayersTeamsScores!B160</f>
        <v>SEY</v>
      </c>
      <c r="B57" t="str">
        <f>PlayersTeamsScores!$A160</f>
        <v>B. Rettler</v>
      </c>
      <c r="C57">
        <f>PlayersTeamsScores!$W160</f>
        <v>101</v>
      </c>
      <c r="D57">
        <f t="shared" si="3"/>
        <v>29</v>
      </c>
    </row>
    <row r="58" spans="1:4" ht="12">
      <c r="A58" t="str">
        <f>PlayersTeamsScores!B141</f>
        <v>RH</v>
      </c>
      <c r="B58" t="str">
        <f>PlayersTeamsScores!$A141</f>
        <v>H. Friedrich</v>
      </c>
      <c r="C58">
        <f>PlayersTeamsScores!$W141</f>
        <v>102</v>
      </c>
      <c r="D58">
        <f t="shared" si="3"/>
        <v>30</v>
      </c>
    </row>
    <row r="59" spans="1:4" ht="12">
      <c r="A59" t="str">
        <f>PlayersTeamsScores!B93</f>
        <v>KT</v>
      </c>
      <c r="B59" t="str">
        <f>PlayersTeamsScores!$A93</f>
        <v>L. Burkholder</v>
      </c>
      <c r="C59">
        <f>PlayersTeamsScores!$W93</f>
        <v>102</v>
      </c>
      <c r="D59">
        <f t="shared" si="3"/>
        <v>30</v>
      </c>
    </row>
    <row r="60" spans="1:4" ht="12">
      <c r="A60" t="str">
        <f>PlayersTeamsScores!B136</f>
        <v>RC</v>
      </c>
      <c r="B60" t="str">
        <f>PlayersTeamsScores!$A136</f>
        <v>R. Brunner</v>
      </c>
      <c r="C60">
        <f>PlayersTeamsScores!$W136</f>
        <v>103</v>
      </c>
      <c r="D60">
        <f t="shared" si="3"/>
        <v>31</v>
      </c>
    </row>
    <row r="61" spans="1:4" ht="12">
      <c r="A61" t="str">
        <f>PlayersTeamsScores!B175</f>
        <v>SHB</v>
      </c>
      <c r="B61" t="str">
        <f>PlayersTeamsScores!$A175</f>
        <v>D. Kerrigan</v>
      </c>
      <c r="C61">
        <f>PlayersTeamsScores!$W175</f>
        <v>103</v>
      </c>
      <c r="D61">
        <f t="shared" si="3"/>
        <v>31</v>
      </c>
    </row>
    <row r="62" spans="1:4" ht="12">
      <c r="A62" t="str">
        <f>PlayersTeamsScores!B38</f>
        <v>BC</v>
      </c>
      <c r="B62" t="str">
        <f>PlayersTeamsScores!$A38</f>
        <v>E. Nordling</v>
      </c>
      <c r="C62">
        <f>PlayersTeamsScores!$W38</f>
        <v>103</v>
      </c>
      <c r="D62">
        <f t="shared" si="3"/>
        <v>31</v>
      </c>
    </row>
    <row r="63" spans="1:4" ht="12">
      <c r="A63" t="str">
        <f>PlayersTeamsScores!B161</f>
        <v>SEY</v>
      </c>
      <c r="B63" t="str">
        <f>PlayersTeamsScores!$A161</f>
        <v>H. Schmit</v>
      </c>
      <c r="C63">
        <f>PlayersTeamsScores!$W161</f>
        <v>103</v>
      </c>
      <c r="D63">
        <f t="shared" si="3"/>
        <v>31</v>
      </c>
    </row>
    <row r="64" spans="1:4" ht="12">
      <c r="A64" t="str">
        <f>PlayersTeamsScores!B125</f>
        <v>OC</v>
      </c>
      <c r="B64" t="str">
        <f>PlayersTeamsScores!$A125</f>
        <v>M. Daul</v>
      </c>
      <c r="C64">
        <f>PlayersTeamsScores!$W125</f>
        <v>104</v>
      </c>
      <c r="D64">
        <f t="shared" si="3"/>
        <v>32</v>
      </c>
    </row>
    <row r="65" spans="1:4" ht="12">
      <c r="A65" t="str">
        <f>PlayersTeamsScores!B11</f>
        <v>AE</v>
      </c>
      <c r="B65" t="str">
        <f>PlayersTeamsScores!$A11</f>
        <v>L. Jacques</v>
      </c>
      <c r="C65">
        <f>PlayersTeamsScores!$W11</f>
        <v>104</v>
      </c>
      <c r="D65">
        <f aca="true" t="shared" si="4" ref="D65:D80">(72-C65)*-1</f>
        <v>32</v>
      </c>
    </row>
    <row r="66" spans="1:4" ht="12">
      <c r="A66" t="str">
        <f>PlayersTeamsScores!B12</f>
        <v>AE</v>
      </c>
      <c r="B66" t="str">
        <f>PlayersTeamsScores!$A12</f>
        <v>M. Lemons</v>
      </c>
      <c r="C66">
        <f>PlayersTeamsScores!$W12</f>
        <v>104</v>
      </c>
      <c r="D66">
        <f t="shared" si="4"/>
        <v>32</v>
      </c>
    </row>
    <row r="67" spans="1:4" ht="12">
      <c r="A67" t="str">
        <f>PlayersTeamsScores!B150</f>
        <v>RP</v>
      </c>
      <c r="B67" t="str">
        <f>PlayersTeamsScores!$A150</f>
        <v>A. Matson</v>
      </c>
      <c r="C67">
        <f>PlayersTeamsScores!$W150</f>
        <v>105</v>
      </c>
      <c r="D67">
        <f t="shared" si="4"/>
        <v>33</v>
      </c>
    </row>
    <row r="68" spans="1:4" ht="12">
      <c r="A68" t="str">
        <f>PlayersTeamsScores!B185</f>
        <v>TE</v>
      </c>
      <c r="B68" t="str">
        <f>PlayersTeamsScores!$A185</f>
        <v>B. Blaney</v>
      </c>
      <c r="C68">
        <f>PlayersTeamsScores!$W185</f>
        <v>105</v>
      </c>
      <c r="D68">
        <f t="shared" si="4"/>
        <v>33</v>
      </c>
    </row>
    <row r="69" spans="1:4" ht="12">
      <c r="A69" t="str">
        <f>PlayersTeamsScores!B111</f>
        <v>Kim</v>
      </c>
      <c r="B69" t="str">
        <f>PlayersTeamsScores!$A111</f>
        <v>K. McChesney</v>
      </c>
      <c r="C69">
        <f>PlayersTeamsScores!$W111</f>
        <v>105</v>
      </c>
      <c r="D69">
        <f t="shared" si="4"/>
        <v>33</v>
      </c>
    </row>
    <row r="70" spans="1:4" ht="12">
      <c r="A70" t="str">
        <f>PlayersTeamsScores!B184</f>
        <v>TE</v>
      </c>
      <c r="B70" t="str">
        <f>PlayersTeamsScores!$A184</f>
        <v>Z. Jones</v>
      </c>
      <c r="C70">
        <f>PlayersTeamsScores!$W184</f>
        <v>105</v>
      </c>
      <c r="D70">
        <f t="shared" si="4"/>
        <v>33</v>
      </c>
    </row>
    <row r="71" spans="1:4" ht="12">
      <c r="A71" t="str">
        <f>PlayersTeamsScores!B159</f>
        <v>SEY</v>
      </c>
      <c r="B71" t="str">
        <f>PlayersTeamsScores!$A159</f>
        <v>C. Schmit</v>
      </c>
      <c r="C71">
        <f>PlayersTeamsScores!$W159</f>
        <v>105</v>
      </c>
      <c r="D71">
        <f t="shared" si="4"/>
        <v>33</v>
      </c>
    </row>
    <row r="72" spans="1:4" ht="12">
      <c r="A72" t="str">
        <f>PlayersTeamsScores!B79</f>
        <v>GBS </v>
      </c>
      <c r="B72" t="str">
        <f>PlayersTeamsScores!$A79</f>
        <v>A. Worachek</v>
      </c>
      <c r="C72">
        <f>PlayersTeamsScores!$W79</f>
        <v>106</v>
      </c>
      <c r="D72">
        <f t="shared" si="4"/>
        <v>34</v>
      </c>
    </row>
    <row r="73" spans="1:4" ht="12">
      <c r="A73" t="str">
        <f>PlayersTeamsScores!B177</f>
        <v>SHB</v>
      </c>
      <c r="B73" t="str">
        <f>PlayersTeamsScores!$A177</f>
        <v>S. Moerchen</v>
      </c>
      <c r="C73">
        <f>PlayersTeamsScores!$W177</f>
        <v>106</v>
      </c>
      <c r="D73">
        <f t="shared" si="4"/>
        <v>34</v>
      </c>
    </row>
    <row r="74" spans="1:4" ht="12">
      <c r="A74" t="str">
        <f>PlayersTeamsScores!B62</f>
        <v>DN</v>
      </c>
      <c r="B74" t="str">
        <f>PlayersTeamsScores!$A62</f>
        <v>T. Vogel</v>
      </c>
      <c r="C74">
        <f>PlayersTeamsScores!$W62</f>
        <v>107</v>
      </c>
      <c r="D74">
        <f t="shared" si="4"/>
        <v>35</v>
      </c>
    </row>
    <row r="75" spans="1:4" ht="12">
      <c r="A75" t="str">
        <f>PlayersTeamsScores!B84</f>
        <v>GBP</v>
      </c>
      <c r="B75" t="str">
        <f>PlayersTeamsScores!$A84</f>
        <v>H. Reynolds</v>
      </c>
      <c r="C75">
        <f>PlayersTeamsScores!$W84</f>
        <v>107</v>
      </c>
      <c r="D75">
        <f t="shared" si="4"/>
        <v>35</v>
      </c>
    </row>
    <row r="76" spans="1:4" ht="12">
      <c r="A76" t="str">
        <f>PlayersTeamsScores!B87</f>
        <v>GBP</v>
      </c>
      <c r="B76" t="str">
        <f>PlayersTeamsScores!$A87</f>
        <v>K. Warpinski</v>
      </c>
      <c r="C76">
        <f>PlayersTeamsScores!$W87</f>
        <v>107</v>
      </c>
      <c r="D76">
        <f t="shared" si="4"/>
        <v>35</v>
      </c>
    </row>
    <row r="77" spans="1:4" ht="12">
      <c r="A77" t="str">
        <f>PlayersTeamsScores!B162</f>
        <v>SEY</v>
      </c>
      <c r="B77" t="str">
        <f>PlayersTeamsScores!$A162</f>
        <v>B. Kempen</v>
      </c>
      <c r="C77">
        <f>PlayersTeamsScores!$W162</f>
        <v>108</v>
      </c>
      <c r="D77">
        <f t="shared" si="4"/>
        <v>36</v>
      </c>
    </row>
    <row r="78" spans="1:4" ht="12">
      <c r="A78" t="str">
        <f>PlayersTeamsScores!B13</f>
        <v>AE</v>
      </c>
      <c r="B78" t="str">
        <f>PlayersTeamsScores!$A13</f>
        <v>A. Guzman</v>
      </c>
      <c r="C78">
        <f>PlayersTeamsScores!$W13</f>
        <v>108</v>
      </c>
      <c r="D78">
        <f t="shared" si="4"/>
        <v>36</v>
      </c>
    </row>
    <row r="79" spans="1:4" ht="12">
      <c r="A79" t="str">
        <f>PlayersTeamsScores!B167</f>
        <v>SHA</v>
      </c>
      <c r="B79" t="str">
        <f>PlayersTeamsScores!$A167</f>
        <v>E. Smith</v>
      </c>
      <c r="C79">
        <f>PlayersTeamsScores!$W167</f>
        <v>109</v>
      </c>
      <c r="D79">
        <f t="shared" si="4"/>
        <v>37</v>
      </c>
    </row>
    <row r="80" spans="1:4" ht="12">
      <c r="A80" t="str">
        <f>PlayersTeamsScores!B86</f>
        <v>GBP</v>
      </c>
      <c r="B80" t="str">
        <f>PlayersTeamsScores!$A86</f>
        <v>A. Wegner</v>
      </c>
      <c r="C80">
        <f>PlayersTeamsScores!$W86</f>
        <v>110</v>
      </c>
      <c r="D80">
        <f t="shared" si="4"/>
        <v>38</v>
      </c>
    </row>
    <row r="81" spans="1:4" ht="12">
      <c r="A81" t="str">
        <f>PlayersTeamsScores!B101</f>
        <v>Kew</v>
      </c>
      <c r="B81" t="str">
        <f>PlayersTeamsScores!$A101</f>
        <v>D. Duarte</v>
      </c>
      <c r="C81">
        <f>PlayersTeamsScores!$W101</f>
        <v>110</v>
      </c>
      <c r="D81">
        <f aca="true" t="shared" si="5" ref="D81:D110">(72-C81)*-1</f>
        <v>38</v>
      </c>
    </row>
    <row r="82" spans="1:4" ht="12">
      <c r="A82" t="str">
        <f>PlayersTeamsScores!B127</f>
        <v>OC</v>
      </c>
      <c r="B82" t="str">
        <f>PlayersTeamsScores!$A127</f>
        <v>M. Ryan</v>
      </c>
      <c r="C82">
        <f>PlayersTeamsScores!$W127</f>
        <v>110</v>
      </c>
      <c r="D82">
        <f t="shared" si="5"/>
        <v>38</v>
      </c>
    </row>
    <row r="83" spans="1:4" ht="12">
      <c r="A83" t="str">
        <f>PlayersTeamsScores!B128</f>
        <v>OC</v>
      </c>
      <c r="B83" t="str">
        <f>PlayersTeamsScores!$A128</f>
        <v>T. Christopherson</v>
      </c>
      <c r="C83">
        <f>PlayersTeamsScores!$W128</f>
        <v>110</v>
      </c>
      <c r="D83">
        <f t="shared" si="5"/>
        <v>38</v>
      </c>
    </row>
    <row r="84" spans="1:4" ht="12">
      <c r="A84" t="str">
        <f>PlayersTeamsScores!B14</f>
        <v>AE</v>
      </c>
      <c r="B84" t="str">
        <f>PlayersTeamsScores!$A14</f>
        <v>M.Schneider</v>
      </c>
      <c r="C84">
        <f>PlayersTeamsScores!$W14</f>
        <v>110</v>
      </c>
      <c r="D84">
        <f t="shared" si="5"/>
        <v>38</v>
      </c>
    </row>
    <row r="85" spans="1:4" ht="12">
      <c r="A85" t="str">
        <f>PlayersTeamsScores!B22</f>
        <v>AN</v>
      </c>
      <c r="B85" t="str">
        <f>PlayersTeamsScores!$A22</f>
        <v>K. Krause</v>
      </c>
      <c r="C85">
        <f>PlayersTeamsScores!$W22</f>
        <v>111</v>
      </c>
      <c r="D85">
        <f t="shared" si="5"/>
        <v>39</v>
      </c>
    </row>
    <row r="86" spans="1:4" ht="12">
      <c r="A86" t="str">
        <f>PlayersTeamsScores!B78</f>
        <v>GBS </v>
      </c>
      <c r="B86" t="str">
        <f>PlayersTeamsScores!$A78</f>
        <v>J. Skenadore-King</v>
      </c>
      <c r="C86">
        <f>PlayersTeamsScores!$W78</f>
        <v>111</v>
      </c>
      <c r="D86">
        <f t="shared" si="5"/>
        <v>39</v>
      </c>
    </row>
    <row r="87" spans="1:4" ht="12">
      <c r="A87" t="str">
        <f>PlayersTeamsScores!B166</f>
        <v>SHA</v>
      </c>
      <c r="B87" t="str">
        <f>PlayersTeamsScores!$A166</f>
        <v>J. Beck</v>
      </c>
      <c r="C87">
        <f>PlayersTeamsScores!$W166</f>
        <v>113</v>
      </c>
      <c r="D87">
        <f t="shared" si="5"/>
        <v>41</v>
      </c>
    </row>
    <row r="88" spans="1:4" ht="12">
      <c r="A88" t="str">
        <f>PlayersTeamsScores!B151</f>
        <v>RP</v>
      </c>
      <c r="B88" t="str">
        <f>PlayersTeamsScores!$A151</f>
        <v>S. Scolaro</v>
      </c>
      <c r="C88">
        <f>PlayersTeamsScores!$W151</f>
        <v>113</v>
      </c>
      <c r="D88">
        <f t="shared" si="5"/>
        <v>41</v>
      </c>
    </row>
    <row r="89" spans="1:4" ht="12">
      <c r="A89" t="str">
        <f>PlayersTeamsScores!B28</f>
        <v>AW</v>
      </c>
      <c r="B89" t="str">
        <f>PlayersTeamsScores!$A28</f>
        <v>M. Rigstad</v>
      </c>
      <c r="C89">
        <f>PlayersTeamsScores!$W28</f>
        <v>114</v>
      </c>
      <c r="D89">
        <f t="shared" si="5"/>
        <v>42</v>
      </c>
    </row>
    <row r="90" spans="1:4" ht="12">
      <c r="A90" t="str">
        <f>PlayersTeamsScores!B119</f>
        <v>MF</v>
      </c>
      <c r="B90" t="str">
        <f>PlayersTeamsScores!$A119</f>
        <v>K. Kirchberger</v>
      </c>
      <c r="C90">
        <f>PlayersTeamsScores!$W119</f>
        <v>114</v>
      </c>
      <c r="D90">
        <f t="shared" si="5"/>
        <v>42</v>
      </c>
    </row>
    <row r="91" spans="1:4" ht="12">
      <c r="A91" t="str">
        <f>PlayersTeamsScores!B143</f>
        <v>RH</v>
      </c>
      <c r="B91" t="str">
        <f>PlayersTeamsScores!$A143</f>
        <v>A. Schneider</v>
      </c>
      <c r="C91">
        <f>PlayersTeamsScores!$W143</f>
        <v>114</v>
      </c>
      <c r="D91">
        <f t="shared" si="5"/>
        <v>42</v>
      </c>
    </row>
    <row r="92" spans="1:4" ht="12">
      <c r="A92" t="str">
        <f>PlayersTeamsScores!B169</f>
        <v>SHA</v>
      </c>
      <c r="B92" t="str">
        <f>PlayersTeamsScores!$A169</f>
        <v>C. Knueppel</v>
      </c>
      <c r="C92">
        <f>PlayersTeamsScores!$W169</f>
        <v>114</v>
      </c>
      <c r="D92">
        <f t="shared" si="5"/>
        <v>42</v>
      </c>
    </row>
    <row r="93" spans="1:4" ht="12">
      <c r="A93" t="str">
        <f>PlayersTeamsScores!B94</f>
        <v>KT</v>
      </c>
      <c r="B93" t="str">
        <f>PlayersTeamsScores!$A94</f>
        <v>T. Capodarco</v>
      </c>
      <c r="C93">
        <f>PlayersTeamsScores!$W94</f>
        <v>115</v>
      </c>
      <c r="D93">
        <f t="shared" si="5"/>
        <v>43</v>
      </c>
    </row>
    <row r="94" spans="1:4" ht="12">
      <c r="A94" t="str">
        <f>PlayersTeamsScores!B102</f>
        <v>Kew</v>
      </c>
      <c r="B94" t="str">
        <f>PlayersTeamsScores!$A102</f>
        <v>H. May</v>
      </c>
      <c r="C94">
        <f>PlayersTeamsScores!$W102</f>
        <v>115</v>
      </c>
      <c r="D94">
        <f t="shared" si="5"/>
        <v>43</v>
      </c>
    </row>
    <row r="95" spans="1:4" ht="12">
      <c r="A95" t="str">
        <f>PlayersTeamsScores!B29</f>
        <v>AW</v>
      </c>
      <c r="B95" t="str">
        <f>PlayersTeamsScores!$A29</f>
        <v>C. Siamof</v>
      </c>
      <c r="C95">
        <f>PlayersTeamsScores!$W29</f>
        <v>117</v>
      </c>
      <c r="D95">
        <f t="shared" si="5"/>
        <v>45</v>
      </c>
    </row>
    <row r="96" spans="1:4" ht="12">
      <c r="A96" t="str">
        <f>PlayersTeamsScores!B126</f>
        <v>OC</v>
      </c>
      <c r="B96" t="str">
        <f>PlayersTeamsScores!$A126</f>
        <v>E. Hockers</v>
      </c>
      <c r="C96">
        <f>PlayersTeamsScores!$W126</f>
        <v>117</v>
      </c>
      <c r="D96">
        <f t="shared" si="5"/>
        <v>45</v>
      </c>
    </row>
    <row r="97" spans="1:4" ht="12">
      <c r="A97" t="str">
        <f>PlayersTeamsScores!B137</f>
        <v>RC</v>
      </c>
      <c r="B97" t="str">
        <f>PlayersTeamsScores!$A137</f>
        <v>B. Glennon</v>
      </c>
      <c r="C97">
        <f>PlayersTeamsScores!$W137</f>
        <v>119</v>
      </c>
      <c r="D97">
        <f t="shared" si="5"/>
        <v>47</v>
      </c>
    </row>
    <row r="98" spans="1:4" ht="12">
      <c r="A98" t="str">
        <f>PlayersTeamsScores!B129</f>
        <v>OC</v>
      </c>
      <c r="B98" t="str">
        <f>PlayersTeamsScores!$A129</f>
        <v>A. Moder</v>
      </c>
      <c r="C98">
        <f>PlayersTeamsScores!$W129</f>
        <v>119</v>
      </c>
      <c r="D98">
        <f t="shared" si="5"/>
        <v>47</v>
      </c>
    </row>
    <row r="99" spans="1:4" ht="12">
      <c r="A99" t="str">
        <f>PlayersTeamsScores!B77</f>
        <v>GBS </v>
      </c>
      <c r="B99" t="str">
        <f>PlayersTeamsScores!$A77</f>
        <v>A. Ottens</v>
      </c>
      <c r="C99">
        <f>PlayersTeamsScores!$W77</f>
        <v>122</v>
      </c>
      <c r="D99">
        <f t="shared" si="5"/>
        <v>50</v>
      </c>
    </row>
    <row r="100" spans="1:4" ht="12">
      <c r="A100" t="str">
        <f>PlayersTeamsScores!B153</f>
        <v>RP</v>
      </c>
      <c r="B100" t="str">
        <f>PlayersTeamsScores!$A153</f>
        <v>M. Keller</v>
      </c>
      <c r="C100">
        <f>PlayersTeamsScores!$W153</f>
        <v>125</v>
      </c>
      <c r="D100">
        <f t="shared" si="5"/>
        <v>53</v>
      </c>
    </row>
    <row r="101" spans="1:4" ht="12">
      <c r="A101" t="str">
        <f>PlayersTeamsScores!B152</f>
        <v>RP</v>
      </c>
      <c r="B101" t="str">
        <f>PlayersTeamsScores!$A152</f>
        <v>A. Anderson</v>
      </c>
      <c r="C101">
        <f>PlayersTeamsScores!$W152</f>
        <v>125</v>
      </c>
      <c r="D101">
        <f t="shared" si="5"/>
        <v>53</v>
      </c>
    </row>
    <row r="102" spans="1:4" ht="12">
      <c r="A102" t="str">
        <f>PlayersTeamsScores!B145</f>
        <v>RH</v>
      </c>
      <c r="B102" t="str">
        <f>PlayersTeamsScores!$A145</f>
        <v>T. Rudie</v>
      </c>
      <c r="C102">
        <f>PlayersTeamsScores!$W145</f>
        <v>127</v>
      </c>
      <c r="D102">
        <f t="shared" si="5"/>
        <v>55</v>
      </c>
    </row>
    <row r="103" spans="1:4" ht="12">
      <c r="A103" t="str">
        <f>PlayersTeamsScores!B182</f>
        <v>TE</v>
      </c>
      <c r="B103" t="str">
        <f>PlayersTeamsScores!$A182</f>
        <v>M. Lippold</v>
      </c>
      <c r="C103">
        <f>PlayersTeamsScores!$W182</f>
        <v>129</v>
      </c>
      <c r="D103">
        <f t="shared" si="5"/>
        <v>57</v>
      </c>
    </row>
    <row r="104" spans="1:4" ht="12">
      <c r="A104" t="str">
        <f>PlayersTeamsScores!B144</f>
        <v>RH</v>
      </c>
      <c r="B104" t="str">
        <f>PlayersTeamsScores!$A144</f>
        <v>K. James</v>
      </c>
      <c r="C104">
        <f>PlayersTeamsScores!$W144</f>
        <v>134</v>
      </c>
      <c r="D104">
        <f t="shared" si="5"/>
        <v>62</v>
      </c>
    </row>
    <row r="105" spans="1:4" ht="12">
      <c r="A105" t="str">
        <f>PlayersTeamsScores!B170</f>
        <v>SHA</v>
      </c>
      <c r="B105" t="str">
        <f>PlayersTeamsScores!$A170</f>
        <v>R. Wilber</v>
      </c>
      <c r="C105">
        <f>PlayersTeamsScores!$W170</f>
        <v>138</v>
      </c>
      <c r="D105">
        <f t="shared" si="5"/>
        <v>66</v>
      </c>
    </row>
    <row r="106" spans="1:4" ht="12">
      <c r="A106" t="str">
        <f>PlayersTeamsScores!B30</f>
        <v>AW</v>
      </c>
      <c r="B106">
        <f>PlayersTeamsScores!$A30</f>
        <v>0</v>
      </c>
      <c r="C106">
        <f>PlayersTeamsScores!$W30</f>
        <v>198</v>
      </c>
      <c r="D106">
        <f t="shared" si="5"/>
        <v>126</v>
      </c>
    </row>
    <row r="107" spans="1:4" ht="12">
      <c r="A107" t="str">
        <f>PlayersTeamsScores!B95</f>
        <v>KT</v>
      </c>
      <c r="B107">
        <f>PlayersTeamsScores!$A95</f>
        <v>0</v>
      </c>
      <c r="C107">
        <f>PlayersTeamsScores!$W95</f>
        <v>198</v>
      </c>
      <c r="D107">
        <f>(72-C107)*-1</f>
        <v>126</v>
      </c>
    </row>
    <row r="108" spans="1:4" ht="12">
      <c r="A108" t="str">
        <f>PlayersTeamsScores!B186</f>
        <v>TE</v>
      </c>
      <c r="B108">
        <f>PlayersTeamsScores!$A186</f>
        <v>0</v>
      </c>
      <c r="C108">
        <f>PlayersTeamsScores!$W186</f>
        <v>198</v>
      </c>
      <c r="D108">
        <f t="shared" si="5"/>
        <v>126</v>
      </c>
    </row>
    <row r="109" spans="1:4" ht="12">
      <c r="A109" t="str">
        <f>PlayersTeamsScores!B103</f>
        <v>Kew</v>
      </c>
      <c r="B109">
        <f>PlayersTeamsScores!$A103</f>
        <v>0</v>
      </c>
      <c r="C109">
        <f>PlayersTeamsScores!$W103</f>
        <v>198</v>
      </c>
      <c r="D109">
        <f t="shared" si="5"/>
        <v>126</v>
      </c>
    </row>
    <row r="110" spans="1:4" ht="12">
      <c r="A110" t="str">
        <f>PlayersTeamsScores!B63</f>
        <v>DN</v>
      </c>
      <c r="B110">
        <f>PlayersTeamsScores!$A63</f>
        <v>0</v>
      </c>
      <c r="C110">
        <f>PlayersTeamsScores!$W63</f>
        <v>198</v>
      </c>
      <c r="D110">
        <f t="shared" si="5"/>
        <v>126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22" sqref="G22"/>
    </sheetView>
  </sheetViews>
  <sheetFormatPr defaultColWidth="8.8515625" defaultRowHeight="12.75"/>
  <cols>
    <col min="1" max="1" width="3.00390625" style="0" bestFit="1" customWidth="1"/>
    <col min="2" max="2" width="15.7109375" style="0" bestFit="1" customWidth="1"/>
    <col min="3" max="3" width="7.421875" style="132" bestFit="1" customWidth="1"/>
    <col min="4" max="4" width="3.421875" style="132" customWidth="1"/>
    <col min="5" max="5" width="2.8515625" style="0" customWidth="1"/>
    <col min="6" max="6" width="21.421875" style="0" customWidth="1"/>
    <col min="7" max="7" width="5.421875" style="0" customWidth="1"/>
  </cols>
  <sheetData>
    <row r="1" spans="1:4" ht="12">
      <c r="A1" s="133"/>
      <c r="B1" s="133" t="s">
        <v>14</v>
      </c>
      <c r="C1" s="134" t="s">
        <v>53</v>
      </c>
      <c r="D1" s="134"/>
    </row>
    <row r="2" spans="1:7" ht="12">
      <c r="A2" s="133"/>
      <c r="B2" s="136" t="str">
        <f>PlayersTeamsScores!$A33</f>
        <v>B. Central</v>
      </c>
      <c r="C2" s="137">
        <f>PlayersTeamsScores!$X36</f>
        <v>340</v>
      </c>
      <c r="D2" s="135"/>
      <c r="G2" s="138" t="s">
        <v>59</v>
      </c>
    </row>
    <row r="3" spans="1:13" ht="12">
      <c r="A3" s="133">
        <v>1</v>
      </c>
      <c r="B3" s="136" t="str">
        <f>PlayersTeamsScores!$A42</f>
        <v>B. East</v>
      </c>
      <c r="C3" s="137">
        <f>PlayersTeamsScores!$X45</f>
        <v>351</v>
      </c>
      <c r="D3" s="135"/>
      <c r="G3" s="133" t="s">
        <v>57</v>
      </c>
      <c r="H3" s="133"/>
      <c r="I3" s="133"/>
      <c r="J3" s="133"/>
      <c r="K3" s="133"/>
      <c r="L3" s="133"/>
      <c r="M3" s="133"/>
    </row>
    <row r="4" spans="1:13" ht="12">
      <c r="A4" s="133">
        <v>2</v>
      </c>
      <c r="B4" s="136" t="str">
        <f>PlayersTeamsScores!$A132</f>
        <v>Racine Case</v>
      </c>
      <c r="C4" s="137">
        <f>PlayersTeamsScores!$X135</f>
        <v>364</v>
      </c>
      <c r="D4" s="135"/>
      <c r="G4" s="133" t="s">
        <v>58</v>
      </c>
      <c r="H4" s="133"/>
      <c r="I4" s="133"/>
      <c r="J4" s="133"/>
      <c r="K4" s="133"/>
      <c r="L4" s="133"/>
      <c r="M4" s="133"/>
    </row>
    <row r="5" spans="1:4" ht="12">
      <c r="A5" s="133">
        <v>3</v>
      </c>
      <c r="B5" s="136" t="str">
        <f>PlayersTeamsScores!$A17</f>
        <v>A. North</v>
      </c>
      <c r="C5" s="137">
        <f>PlayersTeamsScores!$X19</f>
        <v>365</v>
      </c>
      <c r="D5" s="135"/>
    </row>
    <row r="6" spans="1:4" ht="12">
      <c r="A6" s="133">
        <v>4</v>
      </c>
      <c r="B6" s="136" t="str">
        <f>PlayersTeamsScores!$A116</f>
        <v>Men. Falls</v>
      </c>
      <c r="C6" s="137">
        <f>PlayersTeamsScores!$X119</f>
        <v>366</v>
      </c>
      <c r="D6" s="135"/>
    </row>
    <row r="7" spans="1:4" ht="12">
      <c r="A7" s="133">
        <v>5</v>
      </c>
      <c r="B7" s="136" t="str">
        <f>PlayersTeamsScores!$A50</f>
        <v>D.S.H.A</v>
      </c>
      <c r="C7" s="137">
        <f>PlayersTeamsScores!$X53</f>
        <v>372</v>
      </c>
      <c r="D7" s="135"/>
    </row>
    <row r="8" spans="1:4" ht="12">
      <c r="A8" s="133">
        <v>6</v>
      </c>
      <c r="B8" s="136" t="str">
        <f>PlayersTeamsScores!$A106</f>
        <v>Kimberly</v>
      </c>
      <c r="C8" s="137">
        <f>PlayersTeamsScores!$X109</f>
        <v>372</v>
      </c>
      <c r="D8" s="135"/>
    </row>
    <row r="9" spans="1:4" ht="12">
      <c r="A9" s="133">
        <v>7</v>
      </c>
      <c r="B9" s="136" t="str">
        <f>PlayersTeamsScores!$A58</f>
        <v>Denmark</v>
      </c>
      <c r="C9" s="137">
        <f>PlayersTeamsScores!$X61</f>
        <v>377</v>
      </c>
      <c r="D9" s="135"/>
    </row>
    <row r="10" spans="1:8" ht="12">
      <c r="A10" s="133">
        <v>8</v>
      </c>
      <c r="B10" s="136" t="str">
        <f>PlayersTeamsScores!$A66</f>
        <v>Franklin</v>
      </c>
      <c r="C10" s="137">
        <f>PlayersTeamsScores!$X69</f>
        <v>378</v>
      </c>
      <c r="D10" s="135"/>
      <c r="E10" s="133"/>
      <c r="F10" s="133" t="s">
        <v>60</v>
      </c>
      <c r="G10" s="133" t="s">
        <v>7</v>
      </c>
      <c r="H10" s="133" t="s">
        <v>61</v>
      </c>
    </row>
    <row r="11" spans="1:9" ht="12">
      <c r="A11" s="133">
        <v>9</v>
      </c>
      <c r="B11" s="136" t="str">
        <f>PlayersTeamsScores!$A74</f>
        <v>GBSW</v>
      </c>
      <c r="C11" s="137">
        <f>PlayersTeamsScores!$X77</f>
        <v>386</v>
      </c>
      <c r="D11" s="135"/>
      <c r="E11" s="133">
        <v>1</v>
      </c>
      <c r="F11" t="str">
        <f>Individual!$B1</f>
        <v>L. Shawhan</v>
      </c>
      <c r="G11">
        <f>Individual!$C1</f>
        <v>81</v>
      </c>
      <c r="H11">
        <f>Individual!D1</f>
        <v>9</v>
      </c>
      <c r="I11">
        <v>1</v>
      </c>
    </row>
    <row r="12" spans="1:9" ht="12">
      <c r="A12" s="133">
        <v>10</v>
      </c>
      <c r="B12" s="136" t="str">
        <f>PlayersTeamsScores!$A173</f>
        <v>Sheboygan</v>
      </c>
      <c r="C12" s="137">
        <f>PlayersTeamsScores!$X176</f>
        <v>388</v>
      </c>
      <c r="D12" s="135"/>
      <c r="E12" s="133">
        <v>2</v>
      </c>
      <c r="F12" t="str">
        <f>Individual!$B2</f>
        <v>G. Dunn</v>
      </c>
      <c r="G12">
        <f>Individual!$C2</f>
        <v>81</v>
      </c>
      <c r="H12">
        <f>Individual!D2</f>
        <v>9</v>
      </c>
      <c r="I12">
        <v>2</v>
      </c>
    </row>
    <row r="13" spans="1:9" ht="12">
      <c r="A13" s="133">
        <v>11</v>
      </c>
      <c r="B13" s="136" t="str">
        <f>PlayersTeamsScores!$A82</f>
        <v>GB Preble</v>
      </c>
      <c r="C13" s="137">
        <f>PlayersTeamsScores!$X85</f>
        <v>397</v>
      </c>
      <c r="D13" s="135"/>
      <c r="E13" s="133">
        <v>3</v>
      </c>
      <c r="F13" t="str">
        <f>Individual!$B3</f>
        <v>M. Carney</v>
      </c>
      <c r="G13">
        <f>Individual!$C3</f>
        <v>81</v>
      </c>
      <c r="H13">
        <f>Individual!D3</f>
        <v>9</v>
      </c>
      <c r="I13">
        <v>3</v>
      </c>
    </row>
    <row r="14" spans="1:9" ht="12">
      <c r="A14" s="133">
        <v>12</v>
      </c>
      <c r="B14" s="136" t="str">
        <f>PlayersTeamsScores!$A90</f>
        <v>K. Tremper</v>
      </c>
      <c r="C14" s="137">
        <f>PlayersTeamsScores!$X93</f>
        <v>400</v>
      </c>
      <c r="D14" s="135"/>
      <c r="E14" s="133">
        <v>4</v>
      </c>
      <c r="F14" t="str">
        <f>Individual!$B4</f>
        <v>T. Moon</v>
      </c>
      <c r="G14">
        <f>Individual!$C4</f>
        <v>81</v>
      </c>
      <c r="H14">
        <f>Individual!D4</f>
        <v>9</v>
      </c>
      <c r="I14">
        <v>4</v>
      </c>
    </row>
    <row r="15" spans="1:9" ht="12">
      <c r="A15" s="133">
        <v>13</v>
      </c>
      <c r="B15" s="136" t="str">
        <f>PlayersTeamsScores!$A9</f>
        <v>A. East</v>
      </c>
      <c r="C15" s="137">
        <f>PlayersTeamsScores!$X12</f>
        <v>404</v>
      </c>
      <c r="D15" s="135"/>
      <c r="E15" s="133">
        <v>5</v>
      </c>
      <c r="F15" t="str">
        <f>Individual!$B5</f>
        <v>Al. Borowski</v>
      </c>
      <c r="G15">
        <f>Individual!$C5</f>
        <v>81</v>
      </c>
      <c r="H15">
        <f>Individual!D5</f>
        <v>9</v>
      </c>
      <c r="I15">
        <v>5</v>
      </c>
    </row>
    <row r="16" spans="1:9" ht="12">
      <c r="A16" s="133">
        <v>14</v>
      </c>
      <c r="B16" s="136" t="str">
        <f>PlayersTeamsScores!$A157</f>
        <v>Seymour</v>
      </c>
      <c r="C16" s="137">
        <f>PlayersTeamsScores!$X160</f>
        <v>408</v>
      </c>
      <c r="D16" s="135"/>
      <c r="E16" s="133">
        <v>6</v>
      </c>
      <c r="F16" t="str">
        <f>Individual!$B6</f>
        <v>M. Neumeier</v>
      </c>
      <c r="G16">
        <f>Individual!$C6</f>
        <v>82</v>
      </c>
      <c r="H16">
        <f>Individual!D6</f>
        <v>10</v>
      </c>
      <c r="I16">
        <v>6</v>
      </c>
    </row>
    <row r="17" spans="1:9" ht="12">
      <c r="A17" s="133">
        <v>15</v>
      </c>
      <c r="B17" s="136" t="str">
        <f>PlayersTeamsScores!$A98</f>
        <v>Kewaskum</v>
      </c>
      <c r="C17" s="137">
        <f>PlayersTeamsScores!$X101</f>
        <v>417</v>
      </c>
      <c r="D17" s="135"/>
      <c r="E17" s="133">
        <v>7</v>
      </c>
      <c r="F17" t="str">
        <f>Individual!$B7</f>
        <v>M. Lange</v>
      </c>
      <c r="G17">
        <f>Individual!$C7</f>
        <v>82</v>
      </c>
      <c r="H17">
        <f>Individual!D7</f>
        <v>10</v>
      </c>
      <c r="I17">
        <v>7</v>
      </c>
    </row>
    <row r="18" spans="1:9" ht="12">
      <c r="A18" s="133">
        <v>16</v>
      </c>
      <c r="B18" s="136" t="str">
        <f>PlayersTeamsScores!$A25</f>
        <v>A. West</v>
      </c>
      <c r="C18" s="137">
        <f>PlayersTeamsScores!$X28</f>
        <v>422</v>
      </c>
      <c r="D18" s="135"/>
      <c r="E18" s="133">
        <v>8</v>
      </c>
      <c r="F18" t="str">
        <f>Individual!$B8</f>
        <v>O. Robinson</v>
      </c>
      <c r="G18">
        <f>Individual!$C8</f>
        <v>82</v>
      </c>
      <c r="H18">
        <f>Individual!D8</f>
        <v>10</v>
      </c>
      <c r="I18">
        <v>8</v>
      </c>
    </row>
    <row r="19" spans="1:5" ht="12">
      <c r="A19" s="133">
        <v>17</v>
      </c>
      <c r="B19" s="136" t="str">
        <f>PlayersTeamsScores!$A165</f>
        <v>Shawano</v>
      </c>
      <c r="C19" s="137">
        <f>PlayersTeamsScores!$X168</f>
        <v>435</v>
      </c>
      <c r="D19" s="135"/>
      <c r="E19" s="133">
        <v>9</v>
      </c>
    </row>
    <row r="20" spans="1:5" ht="12">
      <c r="A20" s="133">
        <v>18</v>
      </c>
      <c r="B20" s="136" t="str">
        <f>PlayersTeamsScores!$A181</f>
        <v>Tosa East</v>
      </c>
      <c r="C20" s="137">
        <f>PlayersTeamsScores!$X184</f>
        <v>436</v>
      </c>
      <c r="D20" s="135"/>
      <c r="E20" s="133">
        <v>10</v>
      </c>
    </row>
    <row r="21" spans="1:4" ht="12">
      <c r="A21" s="133">
        <v>19</v>
      </c>
      <c r="B21" s="136" t="str">
        <f>PlayersTeamsScores!$A124</f>
        <v>Oconto</v>
      </c>
      <c r="C21" s="137">
        <f>PlayersTeamsScores!$X127</f>
        <v>441</v>
      </c>
      <c r="D21" s="135"/>
    </row>
    <row r="22" spans="1:4" ht="12">
      <c r="A22" s="133">
        <v>20</v>
      </c>
      <c r="B22" s="136" t="str">
        <f>PlayersTeamsScores!$A140</f>
        <v>Racine Horlick</v>
      </c>
      <c r="C22" s="137">
        <f>PlayersTeamsScores!$X143</f>
        <v>444</v>
      </c>
      <c r="D22" s="135"/>
    </row>
    <row r="23" spans="1:4" ht="12">
      <c r="A23" s="133">
        <v>21</v>
      </c>
      <c r="B23" s="136" t="str">
        <f>PlayersTeamsScores!$A149</f>
        <v>Racine Park</v>
      </c>
      <c r="C23" s="137">
        <f>PlayersTeamsScores!$X152</f>
        <v>468</v>
      </c>
      <c r="D23" s="135"/>
    </row>
    <row r="24" spans="1:4" ht="12">
      <c r="A24" s="133">
        <v>22</v>
      </c>
      <c r="D24" s="135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Mellinger</dc:creator>
  <cp:keywords/>
  <dc:description/>
  <cp:lastModifiedBy>ray johnson</cp:lastModifiedBy>
  <cp:lastPrinted>2011-09-11T13:36:04Z</cp:lastPrinted>
  <dcterms:created xsi:type="dcterms:W3CDTF">1999-02-09T01:46:13Z</dcterms:created>
  <dcterms:modified xsi:type="dcterms:W3CDTF">2013-09-23T01:06:06Z</dcterms:modified>
  <cp:category/>
  <cp:version/>
  <cp:contentType/>
  <cp:contentStatus/>
</cp:coreProperties>
</file>